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OLEJBAL\2018_2019\DRUŽSTVA\BMV\2019-3-17-Raškovice\"/>
    </mc:Choice>
  </mc:AlternateContent>
  <xr:revisionPtr revIDLastSave="0" documentId="13_ncr:1_{F64C4FB5-D603-47E6-88E8-8AD8B4406199}" xr6:coauthVersionLast="41" xr6:coauthVersionMax="41" xr10:uidLastSave="{00000000-0000-0000-0000-000000000000}"/>
  <bookViews>
    <workbookView xWindow="-108" yWindow="-108" windowWidth="23256" windowHeight="12576" tabRatio="919" activeTab="3" xr2:uid="{00000000-000D-0000-FFFF-FFFF00000000}"/>
  </bookViews>
  <sheets>
    <sheet name="INFO" sheetId="53" r:id="rId1"/>
    <sheet name="HERNÍ SYSTÉM" sheetId="52" r:id="rId2"/>
    <sheet name="HROMADNÁ SOUPISKA" sheetId="54" r:id="rId3"/>
    <sheet name="FOTO" sheetId="102" r:id="rId4"/>
    <sheet name="5-Ž A" sheetId="77" r:id="rId5"/>
    <sheet name="5-Ž B" sheetId="78" r:id="rId6"/>
    <sheet name="4-Ž C" sheetId="11" r:id="rId7"/>
    <sheet name="5-Ž F1" sheetId="92" r:id="rId8"/>
    <sheet name="5-Ž F2" sheetId="93" r:id="rId9"/>
    <sheet name="4-Ž F3" sheetId="94" r:id="rId10"/>
    <sheet name="4-OR-A" sheetId="55" r:id="rId11"/>
    <sheet name="4-OR-B" sheetId="58" r:id="rId12"/>
    <sheet name="4-OR-C" sheetId="59" r:id="rId13"/>
    <sheet name="4-OR-D" sheetId="60" r:id="rId14"/>
    <sheet name="4-OR-E" sheetId="61" r:id="rId15"/>
    <sheet name="4-OR-F1" sheetId="79" r:id="rId16"/>
    <sheet name="4-OR-F2" sheetId="80" r:id="rId17"/>
    <sheet name="4-OR-F3" sheetId="81" r:id="rId18"/>
    <sheet name="4-OR-F4" sheetId="82" r:id="rId19"/>
    <sheet name="4-OR-F5" sheetId="83" r:id="rId20"/>
    <sheet name="4-OČ-A" sheetId="76" r:id="rId21"/>
    <sheet name="4-OČ-B" sheetId="75" r:id="rId22"/>
    <sheet name="4-OČ-C" sheetId="64" r:id="rId23"/>
    <sheet name="4-OČ-D" sheetId="65" r:id="rId24"/>
    <sheet name="4-OČ-F1" sheetId="84" r:id="rId25"/>
    <sheet name="4-OČ-F2" sheetId="85" r:id="rId26"/>
    <sheet name="4-OČ-F3" sheetId="86" r:id="rId27"/>
    <sheet name="4-OČ-F4" sheetId="87" r:id="rId28"/>
    <sheet name="7-Č" sheetId="15" r:id="rId29"/>
    <sheet name="4-Z A" sheetId="72" r:id="rId30"/>
    <sheet name="5-Z-B" sheetId="68" r:id="rId31"/>
    <sheet name="4-Z C" sheetId="73" r:id="rId32"/>
    <sheet name="4-Z D" sheetId="74" r:id="rId33"/>
    <sheet name="5-Z-F1" sheetId="89" r:id="rId34"/>
    <sheet name="4-Z F2" sheetId="90" r:id="rId35"/>
    <sheet name="4-Z F3" sheetId="91" r:id="rId36"/>
    <sheet name="4-Z F4" sheetId="88" r:id="rId37"/>
  </sheets>
  <calcPr calcId="181029"/>
</workbook>
</file>

<file path=xl/calcChain.xml><?xml version="1.0" encoding="utf-8"?>
<calcChain xmlns="http://schemas.openxmlformats.org/spreadsheetml/2006/main">
  <c r="E20" i="53" l="1"/>
  <c r="D20" i="53"/>
  <c r="P23" i="54"/>
  <c r="O22" i="54"/>
  <c r="P22" i="54" s="1"/>
  <c r="L22" i="54"/>
  <c r="I22" i="54"/>
  <c r="F22" i="54"/>
  <c r="C22" i="54"/>
  <c r="F8" i="52"/>
  <c r="E8" i="52"/>
  <c r="C8" i="52"/>
  <c r="D8" i="52"/>
  <c r="T3" i="81" l="1"/>
  <c r="T5" i="80"/>
  <c r="D7" i="80" l="1"/>
  <c r="H4" i="80"/>
  <c r="H3" i="80"/>
  <c r="H7" i="94"/>
  <c r="D7" i="94"/>
  <c r="T6" i="94"/>
  <c r="AD2" i="94" s="1"/>
  <c r="H6" i="94"/>
  <c r="D6" i="94"/>
  <c r="AF5" i="94"/>
  <c r="AA6" i="94" s="1"/>
  <c r="AD5" i="94"/>
  <c r="AC6" i="94" s="1"/>
  <c r="T5" i="94"/>
  <c r="AA2" i="94" s="1"/>
  <c r="H5" i="94"/>
  <c r="D5" i="94"/>
  <c r="AF4" i="94"/>
  <c r="X6" i="94" s="1"/>
  <c r="AD4" i="94"/>
  <c r="Z6" i="94" s="1"/>
  <c r="AC4" i="94"/>
  <c r="X5" i="94" s="1"/>
  <c r="AA4" i="94"/>
  <c r="Z5" i="94" s="1"/>
  <c r="T4" i="94"/>
  <c r="H4" i="94"/>
  <c r="D4" i="94"/>
  <c r="AF3" i="94"/>
  <c r="U6" i="94" s="1"/>
  <c r="AD3" i="94"/>
  <c r="W6" i="94" s="1"/>
  <c r="AC3" i="94"/>
  <c r="U5" i="94" s="1"/>
  <c r="AA3" i="94"/>
  <c r="W5" i="94" s="1"/>
  <c r="Z3" i="94"/>
  <c r="AL3" i="94" s="1"/>
  <c r="X3" i="94"/>
  <c r="T3" i="94"/>
  <c r="U2" i="94" s="1"/>
  <c r="H3" i="94"/>
  <c r="D3" i="94"/>
  <c r="X2" i="94"/>
  <c r="H2" i="94"/>
  <c r="D2" i="94"/>
  <c r="H11" i="93"/>
  <c r="D11" i="93"/>
  <c r="H10" i="93"/>
  <c r="D10" i="93"/>
  <c r="H9" i="93"/>
  <c r="D9" i="93"/>
  <c r="H8" i="93"/>
  <c r="D8" i="93"/>
  <c r="AF7" i="93"/>
  <c r="T7" i="93"/>
  <c r="AG2" i="93" s="1"/>
  <c r="H7" i="93"/>
  <c r="D7" i="93"/>
  <c r="AI6" i="93"/>
  <c r="AD7" i="93" s="1"/>
  <c r="AG6" i="93"/>
  <c r="U6" i="93"/>
  <c r="T6" i="93"/>
  <c r="AD2" i="93" s="1"/>
  <c r="H6" i="93"/>
  <c r="D6" i="93"/>
  <c r="AI5" i="93"/>
  <c r="AA7" i="93" s="1"/>
  <c r="AG5" i="93"/>
  <c r="AC7" i="93" s="1"/>
  <c r="AF5" i="93"/>
  <c r="AA6" i="93" s="1"/>
  <c r="AD5" i="93"/>
  <c r="AC6" i="93" s="1"/>
  <c r="T5" i="93"/>
  <c r="AA2" i="93" s="1"/>
  <c r="H5" i="93"/>
  <c r="D5" i="93"/>
  <c r="AI4" i="93"/>
  <c r="X7" i="93" s="1"/>
  <c r="AG4" i="93"/>
  <c r="Z7" i="93" s="1"/>
  <c r="AF4" i="93"/>
  <c r="X6" i="93" s="1"/>
  <c r="AD4" i="93"/>
  <c r="Z6" i="93" s="1"/>
  <c r="AC4" i="93"/>
  <c r="AA4" i="93"/>
  <c r="Z5" i="93" s="1"/>
  <c r="T4" i="93"/>
  <c r="H4" i="93"/>
  <c r="D4" i="93"/>
  <c r="AI3" i="93"/>
  <c r="U7" i="93" s="1"/>
  <c r="AG3" i="93"/>
  <c r="W7" i="93" s="1"/>
  <c r="AF3" i="93"/>
  <c r="AD3" i="93"/>
  <c r="W6" i="93" s="1"/>
  <c r="AC3" i="93"/>
  <c r="U5" i="93" s="1"/>
  <c r="AA3" i="93"/>
  <c r="W5" i="93" s="1"/>
  <c r="Z3" i="93"/>
  <c r="U4" i="93" s="1"/>
  <c r="X3" i="93"/>
  <c r="T3" i="93"/>
  <c r="U2" i="93" s="1"/>
  <c r="H3" i="93"/>
  <c r="D3" i="93"/>
  <c r="X2" i="93"/>
  <c r="H2" i="93"/>
  <c r="D2" i="93"/>
  <c r="H11" i="92"/>
  <c r="D11" i="92"/>
  <c r="H10" i="92"/>
  <c r="D10" i="92"/>
  <c r="H9" i="92"/>
  <c r="D9" i="92"/>
  <c r="H8" i="92"/>
  <c r="D8" i="92"/>
  <c r="T7" i="92"/>
  <c r="AG2" i="92" s="1"/>
  <c r="H7" i="92"/>
  <c r="D7" i="92"/>
  <c r="AI6" i="92"/>
  <c r="AD7" i="92" s="1"/>
  <c r="AG6" i="92"/>
  <c r="AF7" i="92" s="1"/>
  <c r="U6" i="92"/>
  <c r="T6" i="92"/>
  <c r="AD2" i="92" s="1"/>
  <c r="H6" i="92"/>
  <c r="D6" i="92"/>
  <c r="AI5" i="92"/>
  <c r="AA7" i="92" s="1"/>
  <c r="AG5" i="92"/>
  <c r="AC7" i="92" s="1"/>
  <c r="AF5" i="92"/>
  <c r="AA6" i="92" s="1"/>
  <c r="AD5" i="92"/>
  <c r="AC6" i="92" s="1"/>
  <c r="T5" i="92"/>
  <c r="H5" i="92"/>
  <c r="D5" i="92"/>
  <c r="AI4" i="92"/>
  <c r="X7" i="92" s="1"/>
  <c r="AG4" i="92"/>
  <c r="Z7" i="92" s="1"/>
  <c r="AF4" i="92"/>
  <c r="X6" i="92" s="1"/>
  <c r="AD4" i="92"/>
  <c r="Z6" i="92" s="1"/>
  <c r="AC4" i="92"/>
  <c r="X5" i="92" s="1"/>
  <c r="AA4" i="92"/>
  <c r="Z5" i="92" s="1"/>
  <c r="T4" i="92"/>
  <c r="H4" i="92"/>
  <c r="D4" i="92"/>
  <c r="AI3" i="92"/>
  <c r="U7" i="92" s="1"/>
  <c r="AG3" i="92"/>
  <c r="W7" i="92" s="1"/>
  <c r="AF3" i="92"/>
  <c r="AD3" i="92"/>
  <c r="W6" i="92" s="1"/>
  <c r="AC3" i="92"/>
  <c r="U5" i="92" s="1"/>
  <c r="AA3" i="92"/>
  <c r="Z3" i="92"/>
  <c r="U4" i="92" s="1"/>
  <c r="X3" i="92"/>
  <c r="W4" i="92" s="1"/>
  <c r="T3" i="92"/>
  <c r="U2" i="92" s="1"/>
  <c r="H3" i="92"/>
  <c r="D3" i="92"/>
  <c r="AA2" i="92"/>
  <c r="X2" i="92"/>
  <c r="H2" i="92"/>
  <c r="D2" i="92"/>
  <c r="H7" i="91"/>
  <c r="D7" i="91"/>
  <c r="T6" i="91"/>
  <c r="AD2" i="91" s="1"/>
  <c r="H6" i="91"/>
  <c r="D6" i="91"/>
  <c r="AF5" i="91"/>
  <c r="AA6" i="91" s="1"/>
  <c r="AD5" i="91"/>
  <c r="AC6" i="91" s="1"/>
  <c r="T5" i="91"/>
  <c r="AA2" i="91" s="1"/>
  <c r="H5" i="91"/>
  <c r="D5" i="91"/>
  <c r="AF4" i="91"/>
  <c r="X6" i="91" s="1"/>
  <c r="AD4" i="91"/>
  <c r="Z6" i="91" s="1"/>
  <c r="AC4" i="91"/>
  <c r="X5" i="91" s="1"/>
  <c r="AA4" i="91"/>
  <c r="Z5" i="91" s="1"/>
  <c r="T4" i="91"/>
  <c r="H4" i="91"/>
  <c r="D4" i="91"/>
  <c r="AF3" i="91"/>
  <c r="U6" i="91" s="1"/>
  <c r="AD3" i="91"/>
  <c r="W6" i="91" s="1"/>
  <c r="AC3" i="91"/>
  <c r="U5" i="91" s="1"/>
  <c r="AA3" i="91"/>
  <c r="W5" i="91" s="1"/>
  <c r="Z3" i="91"/>
  <c r="X3" i="91"/>
  <c r="T3" i="91"/>
  <c r="U2" i="91" s="1"/>
  <c r="H3" i="91"/>
  <c r="D3" i="91"/>
  <c r="X2" i="91"/>
  <c r="H2" i="91"/>
  <c r="D2" i="91"/>
  <c r="H7" i="90"/>
  <c r="D7" i="90"/>
  <c r="T6" i="90"/>
  <c r="AD2" i="90" s="1"/>
  <c r="H6" i="90"/>
  <c r="D6" i="90"/>
  <c r="AF5" i="90"/>
  <c r="AA6" i="90" s="1"/>
  <c r="AD5" i="90"/>
  <c r="AC6" i="90" s="1"/>
  <c r="T5" i="90"/>
  <c r="AA2" i="90" s="1"/>
  <c r="H5" i="90"/>
  <c r="D5" i="90"/>
  <c r="AF4" i="90"/>
  <c r="X6" i="90" s="1"/>
  <c r="AD4" i="90"/>
  <c r="Z6" i="90" s="1"/>
  <c r="AC4" i="90"/>
  <c r="X5" i="90" s="1"/>
  <c r="AA4" i="90"/>
  <c r="Z5" i="90" s="1"/>
  <c r="T4" i="90"/>
  <c r="X2" i="90" s="1"/>
  <c r="H4" i="90"/>
  <c r="D4" i="90"/>
  <c r="AF3" i="90"/>
  <c r="U6" i="90" s="1"/>
  <c r="AD3" i="90"/>
  <c r="W6" i="90" s="1"/>
  <c r="AC3" i="90"/>
  <c r="U5" i="90" s="1"/>
  <c r="AA3" i="90"/>
  <c r="W5" i="90" s="1"/>
  <c r="Z3" i="90"/>
  <c r="AL3" i="90" s="1"/>
  <c r="X3" i="90"/>
  <c r="W4" i="90" s="1"/>
  <c r="AL4" i="90" s="1"/>
  <c r="T3" i="90"/>
  <c r="U2" i="90" s="1"/>
  <c r="H3" i="90"/>
  <c r="D3" i="90"/>
  <c r="H2" i="90"/>
  <c r="D2" i="90"/>
  <c r="H11" i="89"/>
  <c r="D11" i="89"/>
  <c r="H10" i="89"/>
  <c r="D10" i="89"/>
  <c r="H9" i="89"/>
  <c r="D9" i="89"/>
  <c r="H8" i="89"/>
  <c r="D8" i="89"/>
  <c r="T7" i="89"/>
  <c r="AG2" i="89" s="1"/>
  <c r="H7" i="89"/>
  <c r="D7" i="89"/>
  <c r="AI6" i="89"/>
  <c r="AD7" i="89" s="1"/>
  <c r="AG6" i="89"/>
  <c r="AF7" i="89" s="1"/>
  <c r="T6" i="89"/>
  <c r="AD2" i="89" s="1"/>
  <c r="H6" i="89"/>
  <c r="D6" i="89"/>
  <c r="AI5" i="89"/>
  <c r="AA7" i="89" s="1"/>
  <c r="AG5" i="89"/>
  <c r="AC7" i="89" s="1"/>
  <c r="AF5" i="89"/>
  <c r="AA6" i="89" s="1"/>
  <c r="AD5" i="89"/>
  <c r="AC6" i="89" s="1"/>
  <c r="T5" i="89"/>
  <c r="AA2" i="89" s="1"/>
  <c r="H5" i="89"/>
  <c r="D5" i="89"/>
  <c r="AI4" i="89"/>
  <c r="X7" i="89" s="1"/>
  <c r="AG4" i="89"/>
  <c r="Z7" i="89" s="1"/>
  <c r="AF4" i="89"/>
  <c r="X6" i="89" s="1"/>
  <c r="AD4" i="89"/>
  <c r="Z6" i="89" s="1"/>
  <c r="AC4" i="89"/>
  <c r="AA4" i="89"/>
  <c r="Z5" i="89" s="1"/>
  <c r="T4" i="89"/>
  <c r="X2" i="89" s="1"/>
  <c r="H4" i="89"/>
  <c r="D4" i="89"/>
  <c r="AI3" i="89"/>
  <c r="U7" i="89" s="1"/>
  <c r="AG3" i="89"/>
  <c r="W7" i="89" s="1"/>
  <c r="AF3" i="89"/>
  <c r="U6" i="89" s="1"/>
  <c r="AD3" i="89"/>
  <c r="W6" i="89" s="1"/>
  <c r="AC3" i="89"/>
  <c r="AA3" i="89"/>
  <c r="W5" i="89" s="1"/>
  <c r="Z3" i="89"/>
  <c r="U4" i="89" s="1"/>
  <c r="X3" i="89"/>
  <c r="T3" i="89"/>
  <c r="U2" i="89" s="1"/>
  <c r="H3" i="89"/>
  <c r="D3" i="89"/>
  <c r="H2" i="89"/>
  <c r="D2" i="89"/>
  <c r="H7" i="88"/>
  <c r="D7" i="88"/>
  <c r="T6" i="88"/>
  <c r="AD2" i="88" s="1"/>
  <c r="H6" i="88"/>
  <c r="D6" i="88"/>
  <c r="AF5" i="88"/>
  <c r="AA6" i="88" s="1"/>
  <c r="AD5" i="88"/>
  <c r="AC6" i="88" s="1"/>
  <c r="T5" i="88"/>
  <c r="AA2" i="88" s="1"/>
  <c r="H5" i="88"/>
  <c r="D5" i="88"/>
  <c r="AF4" i="88"/>
  <c r="X6" i="88" s="1"/>
  <c r="AD4" i="88"/>
  <c r="Z6" i="88" s="1"/>
  <c r="AC4" i="88"/>
  <c r="X5" i="88" s="1"/>
  <c r="AA4" i="88"/>
  <c r="Z5" i="88" s="1"/>
  <c r="T4" i="88"/>
  <c r="X2" i="88" s="1"/>
  <c r="H4" i="88"/>
  <c r="D4" i="88"/>
  <c r="AF3" i="88"/>
  <c r="U6" i="88" s="1"/>
  <c r="AD3" i="88"/>
  <c r="W6" i="88" s="1"/>
  <c r="AC3" i="88"/>
  <c r="U5" i="88" s="1"/>
  <c r="AA3" i="88"/>
  <c r="W5" i="88" s="1"/>
  <c r="Z3" i="88"/>
  <c r="X3" i="88"/>
  <c r="T3" i="88"/>
  <c r="U2" i="88" s="1"/>
  <c r="H3" i="88"/>
  <c r="D3" i="88"/>
  <c r="H2" i="88"/>
  <c r="D2" i="88"/>
  <c r="H7" i="87"/>
  <c r="D7" i="87"/>
  <c r="T6" i="87"/>
  <c r="AD2" i="87" s="1"/>
  <c r="H6" i="87"/>
  <c r="D6" i="87"/>
  <c r="AF5" i="87"/>
  <c r="AA6" i="87" s="1"/>
  <c r="AD5" i="87"/>
  <c r="AC6" i="87" s="1"/>
  <c r="T5" i="87"/>
  <c r="H5" i="87"/>
  <c r="D5" i="87"/>
  <c r="AF4" i="87"/>
  <c r="X6" i="87" s="1"/>
  <c r="AD4" i="87"/>
  <c r="Z6" i="87" s="1"/>
  <c r="AC4" i="87"/>
  <c r="X5" i="87" s="1"/>
  <c r="AA4" i="87"/>
  <c r="Z5" i="87" s="1"/>
  <c r="T4" i="87"/>
  <c r="X2" i="87" s="1"/>
  <c r="H4" i="87"/>
  <c r="D4" i="87"/>
  <c r="AF3" i="87"/>
  <c r="U6" i="87" s="1"/>
  <c r="AD3" i="87"/>
  <c r="W6" i="87" s="1"/>
  <c r="AC3" i="87"/>
  <c r="U5" i="87" s="1"/>
  <c r="AA3" i="87"/>
  <c r="W5" i="87" s="1"/>
  <c r="Z3" i="87"/>
  <c r="X3" i="87"/>
  <c r="T3" i="87"/>
  <c r="U2" i="87" s="1"/>
  <c r="H3" i="87"/>
  <c r="D3" i="87"/>
  <c r="AA2" i="87"/>
  <c r="H2" i="87"/>
  <c r="D2" i="87"/>
  <c r="H7" i="86"/>
  <c r="D7" i="86"/>
  <c r="T6" i="86"/>
  <c r="AD2" i="86" s="1"/>
  <c r="H6" i="86"/>
  <c r="D6" i="86"/>
  <c r="AF5" i="86"/>
  <c r="AA6" i="86" s="1"/>
  <c r="AD5" i="86"/>
  <c r="AC6" i="86" s="1"/>
  <c r="T5" i="86"/>
  <c r="AA2" i="86" s="1"/>
  <c r="H5" i="86"/>
  <c r="D5" i="86"/>
  <c r="AF4" i="86"/>
  <c r="X6" i="86" s="1"/>
  <c r="AD4" i="86"/>
  <c r="Z6" i="86" s="1"/>
  <c r="AC4" i="86"/>
  <c r="X5" i="86" s="1"/>
  <c r="AA4" i="86"/>
  <c r="Z5" i="86" s="1"/>
  <c r="T4" i="86"/>
  <c r="X2" i="86" s="1"/>
  <c r="H4" i="86"/>
  <c r="D4" i="86"/>
  <c r="AF3" i="86"/>
  <c r="U6" i="86" s="1"/>
  <c r="AD3" i="86"/>
  <c r="W6" i="86" s="1"/>
  <c r="AC3" i="86"/>
  <c r="U5" i="86" s="1"/>
  <c r="AA3" i="86"/>
  <c r="W5" i="86" s="1"/>
  <c r="Z3" i="86"/>
  <c r="X3" i="86"/>
  <c r="T3" i="86"/>
  <c r="U2" i="86" s="1"/>
  <c r="H3" i="86"/>
  <c r="D3" i="86"/>
  <c r="H2" i="86"/>
  <c r="D2" i="86"/>
  <c r="H7" i="85"/>
  <c r="D7" i="85"/>
  <c r="X6" i="85"/>
  <c r="T6" i="85"/>
  <c r="H6" i="85"/>
  <c r="D6" i="85"/>
  <c r="AF5" i="85"/>
  <c r="AA6" i="85" s="1"/>
  <c r="AD5" i="85"/>
  <c r="AC6" i="85" s="1"/>
  <c r="T5" i="85"/>
  <c r="AA2" i="85" s="1"/>
  <c r="H5" i="85"/>
  <c r="D5" i="85"/>
  <c r="AF4" i="85"/>
  <c r="AD4" i="85"/>
  <c r="Z6" i="85" s="1"/>
  <c r="AC4" i="85"/>
  <c r="X5" i="85" s="1"/>
  <c r="AA4" i="85"/>
  <c r="Z5" i="85" s="1"/>
  <c r="T4" i="85"/>
  <c r="X2" i="85" s="1"/>
  <c r="H4" i="85"/>
  <c r="D4" i="85"/>
  <c r="AF3" i="85"/>
  <c r="U6" i="85" s="1"/>
  <c r="AD3" i="85"/>
  <c r="W6" i="85" s="1"/>
  <c r="AC3" i="85"/>
  <c r="U5" i="85" s="1"/>
  <c r="AA3" i="85"/>
  <c r="W5" i="85" s="1"/>
  <c r="Z3" i="85"/>
  <c r="X3" i="85"/>
  <c r="T3" i="85"/>
  <c r="U2" i="85" s="1"/>
  <c r="H3" i="85"/>
  <c r="D3" i="85"/>
  <c r="AD2" i="85"/>
  <c r="H2" i="85"/>
  <c r="D2" i="85"/>
  <c r="H7" i="84"/>
  <c r="D7" i="84"/>
  <c r="T6" i="84"/>
  <c r="AD2" i="84" s="1"/>
  <c r="H6" i="84"/>
  <c r="D6" i="84"/>
  <c r="AF5" i="84"/>
  <c r="AA6" i="84" s="1"/>
  <c r="AD5" i="84"/>
  <c r="AC6" i="84" s="1"/>
  <c r="T5" i="84"/>
  <c r="AA2" i="84" s="1"/>
  <c r="H5" i="84"/>
  <c r="D5" i="84"/>
  <c r="AF4" i="84"/>
  <c r="X6" i="84" s="1"/>
  <c r="AD4" i="84"/>
  <c r="Z6" i="84" s="1"/>
  <c r="AC4" i="84"/>
  <c r="X5" i="84" s="1"/>
  <c r="AA4" i="84"/>
  <c r="Z5" i="84" s="1"/>
  <c r="T4" i="84"/>
  <c r="X2" i="84" s="1"/>
  <c r="H4" i="84"/>
  <c r="D4" i="84"/>
  <c r="AF3" i="84"/>
  <c r="U6" i="84" s="1"/>
  <c r="AD3" i="84"/>
  <c r="W6" i="84" s="1"/>
  <c r="AC3" i="84"/>
  <c r="U5" i="84" s="1"/>
  <c r="AA3" i="84"/>
  <c r="W5" i="84" s="1"/>
  <c r="Z3" i="84"/>
  <c r="X3" i="84"/>
  <c r="T3" i="84"/>
  <c r="U2" i="84" s="1"/>
  <c r="H3" i="84"/>
  <c r="D3" i="84"/>
  <c r="H2" i="84"/>
  <c r="D2" i="84"/>
  <c r="D6" i="81"/>
  <c r="D4" i="81"/>
  <c r="D2" i="81"/>
  <c r="H7" i="83"/>
  <c r="D7" i="83"/>
  <c r="T6" i="83"/>
  <c r="AD2" i="83" s="1"/>
  <c r="H6" i="83"/>
  <c r="D6" i="83"/>
  <c r="AF5" i="83"/>
  <c r="AA6" i="83" s="1"/>
  <c r="AD5" i="83"/>
  <c r="AC6" i="83" s="1"/>
  <c r="W5" i="83"/>
  <c r="T5" i="83"/>
  <c r="AA2" i="83" s="1"/>
  <c r="H5" i="83"/>
  <c r="D5" i="83"/>
  <c r="AF4" i="83"/>
  <c r="X6" i="83" s="1"/>
  <c r="AD4" i="83"/>
  <c r="Z6" i="83" s="1"/>
  <c r="AC4" i="83"/>
  <c r="X5" i="83" s="1"/>
  <c r="AA4" i="83"/>
  <c r="Z5" i="83" s="1"/>
  <c r="T4" i="83"/>
  <c r="H4" i="83"/>
  <c r="D4" i="83"/>
  <c r="AF3" i="83"/>
  <c r="U6" i="83" s="1"/>
  <c r="AD3" i="83"/>
  <c r="W6" i="83" s="1"/>
  <c r="AC3" i="83"/>
  <c r="U5" i="83" s="1"/>
  <c r="AA3" i="83"/>
  <c r="Z3" i="83"/>
  <c r="X3" i="83"/>
  <c r="T3" i="83"/>
  <c r="U2" i="83" s="1"/>
  <c r="H3" i="83"/>
  <c r="D3" i="83"/>
  <c r="X2" i="83"/>
  <c r="H2" i="83"/>
  <c r="D2" i="83"/>
  <c r="H7" i="82"/>
  <c r="D7" i="82"/>
  <c r="T6" i="82"/>
  <c r="H6" i="82"/>
  <c r="D6" i="82"/>
  <c r="AF5" i="82"/>
  <c r="AA6" i="82" s="1"/>
  <c r="AD5" i="82"/>
  <c r="AC6" i="82" s="1"/>
  <c r="T5" i="82"/>
  <c r="H5" i="82"/>
  <c r="D5" i="82"/>
  <c r="AF4" i="82"/>
  <c r="X6" i="82" s="1"/>
  <c r="AD4" i="82"/>
  <c r="Z6" i="82" s="1"/>
  <c r="AC4" i="82"/>
  <c r="X5" i="82" s="1"/>
  <c r="AA4" i="82"/>
  <c r="Z5" i="82" s="1"/>
  <c r="T4" i="82"/>
  <c r="H4" i="82"/>
  <c r="D4" i="82"/>
  <c r="AF3" i="82"/>
  <c r="U6" i="82" s="1"/>
  <c r="AD3" i="82"/>
  <c r="W6" i="82" s="1"/>
  <c r="AC3" i="82"/>
  <c r="U5" i="82" s="1"/>
  <c r="AA3" i="82"/>
  <c r="W5" i="82" s="1"/>
  <c r="Z3" i="82"/>
  <c r="AL3" i="82" s="1"/>
  <c r="X3" i="82"/>
  <c r="T3" i="82"/>
  <c r="U2" i="82" s="1"/>
  <c r="H3" i="82"/>
  <c r="D3" i="82"/>
  <c r="AD2" i="82"/>
  <c r="AA2" i="82"/>
  <c r="X2" i="82"/>
  <c r="H2" i="82"/>
  <c r="D2" i="82"/>
  <c r="H7" i="81"/>
  <c r="D7" i="81"/>
  <c r="T6" i="81"/>
  <c r="H6" i="81"/>
  <c r="AF5" i="81"/>
  <c r="AA6" i="81" s="1"/>
  <c r="AD5" i="81"/>
  <c r="AC6" i="81" s="1"/>
  <c r="T5" i="81"/>
  <c r="H5" i="81"/>
  <c r="D5" i="81"/>
  <c r="AF4" i="81"/>
  <c r="X6" i="81" s="1"/>
  <c r="AD4" i="81"/>
  <c r="Z6" i="81" s="1"/>
  <c r="AC4" i="81"/>
  <c r="X5" i="81" s="1"/>
  <c r="AA4" i="81"/>
  <c r="Z5" i="81" s="1"/>
  <c r="T4" i="81"/>
  <c r="H4" i="81"/>
  <c r="AF3" i="81"/>
  <c r="U6" i="81" s="1"/>
  <c r="AD3" i="81"/>
  <c r="W6" i="81" s="1"/>
  <c r="AC3" i="81"/>
  <c r="U5" i="81" s="1"/>
  <c r="AA3" i="81"/>
  <c r="W5" i="81" s="1"/>
  <c r="Z3" i="81"/>
  <c r="U4" i="81" s="1"/>
  <c r="X3" i="81"/>
  <c r="U2" i="81"/>
  <c r="H3" i="81"/>
  <c r="D3" i="81"/>
  <c r="AD2" i="81"/>
  <c r="AA2" i="81"/>
  <c r="X2" i="81"/>
  <c r="H2" i="81"/>
  <c r="H7" i="80"/>
  <c r="T6" i="80"/>
  <c r="H6" i="80"/>
  <c r="D6" i="80"/>
  <c r="AF5" i="80"/>
  <c r="AA6" i="80" s="1"/>
  <c r="AD5" i="80"/>
  <c r="AC6" i="80" s="1"/>
  <c r="AA2" i="80"/>
  <c r="H5" i="80"/>
  <c r="D5" i="80"/>
  <c r="AF4" i="80"/>
  <c r="X6" i="80" s="1"/>
  <c r="AD4" i="80"/>
  <c r="Z6" i="80" s="1"/>
  <c r="AC4" i="80"/>
  <c r="X5" i="80" s="1"/>
  <c r="AA4" i="80"/>
  <c r="Z5" i="80" s="1"/>
  <c r="T4" i="80"/>
  <c r="X2" i="80" s="1"/>
  <c r="D4" i="80"/>
  <c r="AF3" i="80"/>
  <c r="U6" i="80" s="1"/>
  <c r="AD3" i="80"/>
  <c r="W6" i="80" s="1"/>
  <c r="AC3" i="80"/>
  <c r="U5" i="80" s="1"/>
  <c r="AA3" i="80"/>
  <c r="W5" i="80" s="1"/>
  <c r="Z3" i="80"/>
  <c r="X3" i="80"/>
  <c r="T3" i="80"/>
  <c r="U2" i="80" s="1"/>
  <c r="D3" i="80"/>
  <c r="AD2" i="80"/>
  <c r="H2" i="80"/>
  <c r="D2" i="80"/>
  <c r="H7" i="79"/>
  <c r="D7" i="79"/>
  <c r="T6" i="79"/>
  <c r="AD2" i="79" s="1"/>
  <c r="H6" i="79"/>
  <c r="D6" i="79"/>
  <c r="AF5" i="79"/>
  <c r="AA6" i="79" s="1"/>
  <c r="AD5" i="79"/>
  <c r="AC6" i="79" s="1"/>
  <c r="T5" i="79"/>
  <c r="AA2" i="79" s="1"/>
  <c r="H5" i="79"/>
  <c r="D5" i="79"/>
  <c r="AF4" i="79"/>
  <c r="X6" i="79" s="1"/>
  <c r="AD4" i="79"/>
  <c r="Z6" i="79" s="1"/>
  <c r="AC4" i="79"/>
  <c r="X5" i="79" s="1"/>
  <c r="AA4" i="79"/>
  <c r="Z5" i="79" s="1"/>
  <c r="T4" i="79"/>
  <c r="X2" i="79" s="1"/>
  <c r="H4" i="79"/>
  <c r="D4" i="79"/>
  <c r="AF3" i="79"/>
  <c r="U6" i="79" s="1"/>
  <c r="AD3" i="79"/>
  <c r="W6" i="79" s="1"/>
  <c r="AC3" i="79"/>
  <c r="U5" i="79" s="1"/>
  <c r="AA3" i="79"/>
  <c r="W5" i="79" s="1"/>
  <c r="Z3" i="79"/>
  <c r="X3" i="79"/>
  <c r="T3" i="79"/>
  <c r="U2" i="79" s="1"/>
  <c r="H3" i="79"/>
  <c r="D3" i="79"/>
  <c r="H2" i="79"/>
  <c r="D2" i="79"/>
  <c r="T3" i="65"/>
  <c r="D6" i="65"/>
  <c r="D4" i="65"/>
  <c r="D2" i="65"/>
  <c r="H11" i="78"/>
  <c r="D11" i="78"/>
  <c r="H10" i="78"/>
  <c r="D10" i="78"/>
  <c r="H9" i="78"/>
  <c r="D9" i="78"/>
  <c r="H8" i="78"/>
  <c r="D8" i="78"/>
  <c r="T7" i="78"/>
  <c r="H7" i="78"/>
  <c r="D7" i="78"/>
  <c r="AI6" i="78"/>
  <c r="AD7" i="78" s="1"/>
  <c r="AG6" i="78"/>
  <c r="AF7" i="78" s="1"/>
  <c r="Z6" i="78"/>
  <c r="T6" i="78"/>
  <c r="AD2" i="78" s="1"/>
  <c r="H6" i="78"/>
  <c r="D6" i="78"/>
  <c r="AI5" i="78"/>
  <c r="AA7" i="78" s="1"/>
  <c r="AG5" i="78"/>
  <c r="AC7" i="78" s="1"/>
  <c r="AF5" i="78"/>
  <c r="AA6" i="78" s="1"/>
  <c r="AD5" i="78"/>
  <c r="AC6" i="78" s="1"/>
  <c r="T5" i="78"/>
  <c r="AA2" i="78" s="1"/>
  <c r="H5" i="78"/>
  <c r="D5" i="78"/>
  <c r="AI4" i="78"/>
  <c r="X7" i="78" s="1"/>
  <c r="AG4" i="78"/>
  <c r="Z7" i="78" s="1"/>
  <c r="AF4" i="78"/>
  <c r="X6" i="78" s="1"/>
  <c r="AD4" i="78"/>
  <c r="AC4" i="78"/>
  <c r="AA4" i="78"/>
  <c r="Z5" i="78" s="1"/>
  <c r="T4" i="78"/>
  <c r="X2" i="78" s="1"/>
  <c r="H4" i="78"/>
  <c r="D4" i="78"/>
  <c r="AO3" i="78"/>
  <c r="AI3" i="78"/>
  <c r="U7" i="78" s="1"/>
  <c r="AG3" i="78"/>
  <c r="W7" i="78" s="1"/>
  <c r="AF3" i="78"/>
  <c r="U6" i="78" s="1"/>
  <c r="AD3" i="78"/>
  <c r="W6" i="78" s="1"/>
  <c r="AC3" i="78"/>
  <c r="U5" i="78" s="1"/>
  <c r="AA3" i="78"/>
  <c r="W5" i="78" s="1"/>
  <c r="Z3" i="78"/>
  <c r="U4" i="78" s="1"/>
  <c r="X3" i="78"/>
  <c r="T3" i="78"/>
  <c r="H3" i="78"/>
  <c r="D3" i="78"/>
  <c r="AG2" i="78"/>
  <c r="U2" i="78"/>
  <c r="H2" i="78"/>
  <c r="D2" i="78"/>
  <c r="H11" i="77"/>
  <c r="D11" i="77"/>
  <c r="H10" i="77"/>
  <c r="D10" i="77"/>
  <c r="H9" i="77"/>
  <c r="D9" i="77"/>
  <c r="H8" i="77"/>
  <c r="D8" i="77"/>
  <c r="U7" i="77"/>
  <c r="T7" i="77"/>
  <c r="AG2" i="77" s="1"/>
  <c r="H7" i="77"/>
  <c r="D7" i="77"/>
  <c r="AI6" i="77"/>
  <c r="AD7" i="77" s="1"/>
  <c r="AG6" i="77"/>
  <c r="AF7" i="77" s="1"/>
  <c r="T6" i="77"/>
  <c r="AD2" i="77" s="1"/>
  <c r="H6" i="77"/>
  <c r="D6" i="77"/>
  <c r="AI5" i="77"/>
  <c r="AA7" i="77" s="1"/>
  <c r="AG5" i="77"/>
  <c r="AC7" i="77" s="1"/>
  <c r="AF5" i="77"/>
  <c r="AA6" i="77" s="1"/>
  <c r="AD5" i="77"/>
  <c r="AC6" i="77" s="1"/>
  <c r="U5" i="77"/>
  <c r="T5" i="77"/>
  <c r="H5" i="77"/>
  <c r="D5" i="77"/>
  <c r="AI4" i="77"/>
  <c r="X7" i="77" s="1"/>
  <c r="AG4" i="77"/>
  <c r="Z7" i="77" s="1"/>
  <c r="AF4" i="77"/>
  <c r="X6" i="77" s="1"/>
  <c r="AD4" i="77"/>
  <c r="Z6" i="77" s="1"/>
  <c r="AC4" i="77"/>
  <c r="AA4" i="77"/>
  <c r="Z5" i="77" s="1"/>
  <c r="T4" i="77"/>
  <c r="X2" i="77" s="1"/>
  <c r="H4" i="77"/>
  <c r="D4" i="77"/>
  <c r="AI3" i="77"/>
  <c r="AG3" i="77"/>
  <c r="W7" i="77" s="1"/>
  <c r="AF3" i="77"/>
  <c r="U6" i="77" s="1"/>
  <c r="AD3" i="77"/>
  <c r="W6" i="77" s="1"/>
  <c r="AC3" i="77"/>
  <c r="AA3" i="77"/>
  <c r="W5" i="77" s="1"/>
  <c r="Z3" i="77"/>
  <c r="U4" i="77" s="1"/>
  <c r="X3" i="77"/>
  <c r="T3" i="77"/>
  <c r="U2" i="77" s="1"/>
  <c r="H3" i="77"/>
  <c r="D3" i="77"/>
  <c r="AA2" i="77"/>
  <c r="H2" i="77"/>
  <c r="D2" i="77"/>
  <c r="H7" i="76"/>
  <c r="D7" i="76"/>
  <c r="T6" i="76"/>
  <c r="AD2" i="76" s="1"/>
  <c r="H6" i="76"/>
  <c r="D6" i="76"/>
  <c r="AF5" i="76"/>
  <c r="AA6" i="76" s="1"/>
  <c r="AD5" i="76"/>
  <c r="AC6" i="76" s="1"/>
  <c r="T5" i="76"/>
  <c r="H5" i="76"/>
  <c r="D5" i="76"/>
  <c r="AF4" i="76"/>
  <c r="X6" i="76" s="1"/>
  <c r="AD4" i="76"/>
  <c r="Z6" i="76" s="1"/>
  <c r="AC4" i="76"/>
  <c r="X5" i="76" s="1"/>
  <c r="AA4" i="76"/>
  <c r="Z5" i="76" s="1"/>
  <c r="T4" i="76"/>
  <c r="H4" i="76"/>
  <c r="D4" i="76"/>
  <c r="AF3" i="76"/>
  <c r="U6" i="76" s="1"/>
  <c r="AD3" i="76"/>
  <c r="W6" i="76" s="1"/>
  <c r="AC3" i="76"/>
  <c r="U5" i="76" s="1"/>
  <c r="AA3" i="76"/>
  <c r="W5" i="76" s="1"/>
  <c r="Z3" i="76"/>
  <c r="X3" i="76"/>
  <c r="T3" i="76"/>
  <c r="U2" i="76" s="1"/>
  <c r="H3" i="76"/>
  <c r="D3" i="76"/>
  <c r="AA2" i="76"/>
  <c r="X2" i="76"/>
  <c r="H2" i="76"/>
  <c r="D2" i="76"/>
  <c r="H7" i="75"/>
  <c r="D7" i="75"/>
  <c r="T6" i="75"/>
  <c r="AD2" i="75" s="1"/>
  <c r="H6" i="75"/>
  <c r="D6" i="75"/>
  <c r="AF5" i="75"/>
  <c r="AA6" i="75" s="1"/>
  <c r="AD5" i="75"/>
  <c r="AC6" i="75" s="1"/>
  <c r="W5" i="75"/>
  <c r="T5" i="75"/>
  <c r="H5" i="75"/>
  <c r="D5" i="75"/>
  <c r="AF4" i="75"/>
  <c r="X6" i="75" s="1"/>
  <c r="AD4" i="75"/>
  <c r="Z6" i="75" s="1"/>
  <c r="AC4" i="75"/>
  <c r="X5" i="75" s="1"/>
  <c r="AA4" i="75"/>
  <c r="Z5" i="75" s="1"/>
  <c r="T4" i="75"/>
  <c r="H4" i="75"/>
  <c r="D4" i="75"/>
  <c r="AF3" i="75"/>
  <c r="U6" i="75" s="1"/>
  <c r="AD3" i="75"/>
  <c r="W6" i="75" s="1"/>
  <c r="AC3" i="75"/>
  <c r="U5" i="75" s="1"/>
  <c r="AA3" i="75"/>
  <c r="Z3" i="75"/>
  <c r="X3" i="75"/>
  <c r="W4" i="75" s="1"/>
  <c r="AL4" i="75" s="1"/>
  <c r="T3" i="75"/>
  <c r="U2" i="75" s="1"/>
  <c r="H3" i="75"/>
  <c r="D3" i="75"/>
  <c r="AA2" i="75"/>
  <c r="X2" i="75"/>
  <c r="H2" i="75"/>
  <c r="D2" i="75"/>
  <c r="H7" i="74"/>
  <c r="D7" i="74"/>
  <c r="X6" i="74"/>
  <c r="T6" i="74"/>
  <c r="AD2" i="74" s="1"/>
  <c r="H6" i="74"/>
  <c r="D6" i="74"/>
  <c r="AF5" i="74"/>
  <c r="AA6" i="74" s="1"/>
  <c r="AD5" i="74"/>
  <c r="AC6" i="74" s="1"/>
  <c r="W5" i="74"/>
  <c r="T5" i="74"/>
  <c r="H5" i="74"/>
  <c r="D5" i="74"/>
  <c r="AF4" i="74"/>
  <c r="AD4" i="74"/>
  <c r="Z6" i="74" s="1"/>
  <c r="AC4" i="74"/>
  <c r="X5" i="74" s="1"/>
  <c r="AA4" i="74"/>
  <c r="Z5" i="74" s="1"/>
  <c r="T4" i="74"/>
  <c r="X2" i="74" s="1"/>
  <c r="H4" i="74"/>
  <c r="D4" i="74"/>
  <c r="AF3" i="74"/>
  <c r="U6" i="74" s="1"/>
  <c r="AD3" i="74"/>
  <c r="W6" i="74" s="1"/>
  <c r="AC3" i="74"/>
  <c r="U5" i="74" s="1"/>
  <c r="AA3" i="74"/>
  <c r="Z3" i="74"/>
  <c r="X3" i="74"/>
  <c r="W4" i="74" s="1"/>
  <c r="AL4" i="74" s="1"/>
  <c r="T3" i="74"/>
  <c r="H3" i="74"/>
  <c r="D3" i="74"/>
  <c r="AA2" i="74"/>
  <c r="U2" i="74"/>
  <c r="H2" i="74"/>
  <c r="D2" i="74"/>
  <c r="H7" i="73"/>
  <c r="D7" i="73"/>
  <c r="T6" i="73"/>
  <c r="AD2" i="73" s="1"/>
  <c r="H6" i="73"/>
  <c r="D6" i="73"/>
  <c r="AF5" i="73"/>
  <c r="AA6" i="73" s="1"/>
  <c r="AD5" i="73"/>
  <c r="AC6" i="73" s="1"/>
  <c r="W5" i="73"/>
  <c r="T5" i="73"/>
  <c r="H5" i="73"/>
  <c r="D5" i="73"/>
  <c r="AF4" i="73"/>
  <c r="X6" i="73" s="1"/>
  <c r="AD4" i="73"/>
  <c r="Z6" i="73" s="1"/>
  <c r="AC4" i="73"/>
  <c r="X5" i="73" s="1"/>
  <c r="AA4" i="73"/>
  <c r="Z5" i="73" s="1"/>
  <c r="T4" i="73"/>
  <c r="X2" i="73" s="1"/>
  <c r="H4" i="73"/>
  <c r="D4" i="73"/>
  <c r="AF3" i="73"/>
  <c r="U6" i="73" s="1"/>
  <c r="AD3" i="73"/>
  <c r="W6" i="73" s="1"/>
  <c r="AC3" i="73"/>
  <c r="U5" i="73" s="1"/>
  <c r="AA3" i="73"/>
  <c r="Z3" i="73"/>
  <c r="X3" i="73"/>
  <c r="W4" i="73" s="1"/>
  <c r="T3" i="73"/>
  <c r="U2" i="73" s="1"/>
  <c r="H3" i="73"/>
  <c r="D3" i="73"/>
  <c r="AA2" i="73"/>
  <c r="H2" i="73"/>
  <c r="D2" i="73"/>
  <c r="H7" i="72"/>
  <c r="D7" i="72"/>
  <c r="T6" i="72"/>
  <c r="AD2" i="72" s="1"/>
  <c r="H6" i="72"/>
  <c r="D6" i="72"/>
  <c r="AF5" i="72"/>
  <c r="AA6" i="72" s="1"/>
  <c r="AD5" i="72"/>
  <c r="AC6" i="72" s="1"/>
  <c r="T5" i="72"/>
  <c r="H5" i="72"/>
  <c r="D5" i="72"/>
  <c r="AF4" i="72"/>
  <c r="X6" i="72" s="1"/>
  <c r="AD4" i="72"/>
  <c r="Z6" i="72" s="1"/>
  <c r="AC4" i="72"/>
  <c r="X5" i="72" s="1"/>
  <c r="AA4" i="72"/>
  <c r="Z5" i="72" s="1"/>
  <c r="T4" i="72"/>
  <c r="H4" i="72"/>
  <c r="D4" i="72"/>
  <c r="AF3" i="72"/>
  <c r="U6" i="72" s="1"/>
  <c r="AD3" i="72"/>
  <c r="W6" i="72" s="1"/>
  <c r="AC3" i="72"/>
  <c r="U5" i="72" s="1"/>
  <c r="AA3" i="72"/>
  <c r="W5" i="72" s="1"/>
  <c r="Z3" i="72"/>
  <c r="AL3" i="72" s="1"/>
  <c r="X3" i="72"/>
  <c r="W4" i="72" s="1"/>
  <c r="T3" i="72"/>
  <c r="U2" i="72" s="1"/>
  <c r="H3" i="72"/>
  <c r="D3" i="72"/>
  <c r="AA2" i="72"/>
  <c r="X2" i="72"/>
  <c r="H2" i="72"/>
  <c r="D2" i="72"/>
  <c r="H11" i="68"/>
  <c r="D11" i="68"/>
  <c r="H10" i="68"/>
  <c r="D10" i="68"/>
  <c r="H9" i="68"/>
  <c r="D9" i="68"/>
  <c r="H8" i="68"/>
  <c r="D8" i="68"/>
  <c r="T7" i="68"/>
  <c r="AG2" i="68" s="1"/>
  <c r="H7" i="68"/>
  <c r="D7" i="68"/>
  <c r="AI6" i="68"/>
  <c r="AD7" i="68" s="1"/>
  <c r="AG6" i="68"/>
  <c r="AF7" i="68" s="1"/>
  <c r="Z6" i="68"/>
  <c r="T6" i="68"/>
  <c r="AD2" i="68" s="1"/>
  <c r="H6" i="68"/>
  <c r="D6" i="68"/>
  <c r="AI5" i="68"/>
  <c r="AA7" i="68" s="1"/>
  <c r="AG5" i="68"/>
  <c r="AC7" i="68" s="1"/>
  <c r="AF5" i="68"/>
  <c r="AA6" i="68" s="1"/>
  <c r="AD5" i="68"/>
  <c r="AC6" i="68" s="1"/>
  <c r="U5" i="68"/>
  <c r="T5" i="68"/>
  <c r="AA2" i="68" s="1"/>
  <c r="H5" i="68"/>
  <c r="D5" i="68"/>
  <c r="AI4" i="68"/>
  <c r="X7" i="68" s="1"/>
  <c r="AG4" i="68"/>
  <c r="Z7" i="68" s="1"/>
  <c r="AF4" i="68"/>
  <c r="X6" i="68" s="1"/>
  <c r="AD4" i="68"/>
  <c r="AC4" i="68"/>
  <c r="AA4" i="68"/>
  <c r="Z5" i="68" s="1"/>
  <c r="T4" i="68"/>
  <c r="X2" i="68" s="1"/>
  <c r="H4" i="68"/>
  <c r="D4" i="68"/>
  <c r="AI3" i="68"/>
  <c r="U7" i="68" s="1"/>
  <c r="AG3" i="68"/>
  <c r="W7" i="68" s="1"/>
  <c r="AF3" i="68"/>
  <c r="U6" i="68" s="1"/>
  <c r="AD3" i="68"/>
  <c r="W6" i="68" s="1"/>
  <c r="AC3" i="68"/>
  <c r="AA3" i="68"/>
  <c r="W5" i="68" s="1"/>
  <c r="Z3" i="68"/>
  <c r="U4" i="68" s="1"/>
  <c r="X3" i="68"/>
  <c r="AJ3" i="68" s="1"/>
  <c r="T3" i="68"/>
  <c r="H3" i="68"/>
  <c r="D3" i="68"/>
  <c r="U2" i="68"/>
  <c r="H2" i="68"/>
  <c r="D2" i="68"/>
  <c r="H7" i="65"/>
  <c r="D7" i="65"/>
  <c r="T6" i="65"/>
  <c r="AD2" i="65" s="1"/>
  <c r="H6" i="65"/>
  <c r="AF5" i="65"/>
  <c r="AA6" i="65" s="1"/>
  <c r="AD5" i="65"/>
  <c r="AC6" i="65" s="1"/>
  <c r="T5" i="65"/>
  <c r="H5" i="65"/>
  <c r="D5" i="65"/>
  <c r="AF4" i="65"/>
  <c r="X6" i="65" s="1"/>
  <c r="AD4" i="65"/>
  <c r="Z6" i="65" s="1"/>
  <c r="AC4" i="65"/>
  <c r="X5" i="65" s="1"/>
  <c r="AA4" i="65"/>
  <c r="Z5" i="65" s="1"/>
  <c r="T4" i="65"/>
  <c r="H4" i="65"/>
  <c r="AF3" i="65"/>
  <c r="U6" i="65" s="1"/>
  <c r="AD3" i="65"/>
  <c r="W6" i="65" s="1"/>
  <c r="AC3" i="65"/>
  <c r="U5" i="65" s="1"/>
  <c r="AA3" i="65"/>
  <c r="W5" i="65" s="1"/>
  <c r="Z3" i="65"/>
  <c r="X3" i="65"/>
  <c r="U2" i="65"/>
  <c r="H3" i="65"/>
  <c r="D3" i="65"/>
  <c r="AA2" i="65"/>
  <c r="X2" i="65"/>
  <c r="H2" i="65"/>
  <c r="H7" i="64"/>
  <c r="D7" i="64"/>
  <c r="T6" i="64"/>
  <c r="AD2" i="64" s="1"/>
  <c r="H6" i="64"/>
  <c r="D6" i="64"/>
  <c r="AF5" i="64"/>
  <c r="AA6" i="64" s="1"/>
  <c r="AD5" i="64"/>
  <c r="AC6" i="64" s="1"/>
  <c r="T5" i="64"/>
  <c r="AA2" i="64" s="1"/>
  <c r="H5" i="64"/>
  <c r="D5" i="64"/>
  <c r="AF4" i="64"/>
  <c r="X6" i="64" s="1"/>
  <c r="AD4" i="64"/>
  <c r="Z6" i="64" s="1"/>
  <c r="AC4" i="64"/>
  <c r="X5" i="64" s="1"/>
  <c r="AA4" i="64"/>
  <c r="Z5" i="64" s="1"/>
  <c r="T4" i="64"/>
  <c r="X2" i="64" s="1"/>
  <c r="H4" i="64"/>
  <c r="D4" i="64"/>
  <c r="AF3" i="64"/>
  <c r="U6" i="64" s="1"/>
  <c r="AD3" i="64"/>
  <c r="W6" i="64" s="1"/>
  <c r="AC3" i="64"/>
  <c r="U5" i="64" s="1"/>
  <c r="AA3" i="64"/>
  <c r="W5" i="64" s="1"/>
  <c r="Z3" i="64"/>
  <c r="U4" i="64" s="1"/>
  <c r="X3" i="64"/>
  <c r="T3" i="64"/>
  <c r="U2" i="64" s="1"/>
  <c r="H3" i="64"/>
  <c r="D3" i="64"/>
  <c r="H2" i="64"/>
  <c r="D2" i="64"/>
  <c r="H7" i="61"/>
  <c r="D7" i="61"/>
  <c r="X6" i="61"/>
  <c r="T6" i="61"/>
  <c r="AD2" i="61" s="1"/>
  <c r="H6" i="61"/>
  <c r="D6" i="61"/>
  <c r="AF5" i="61"/>
  <c r="AA6" i="61" s="1"/>
  <c r="AD5" i="61"/>
  <c r="AC6" i="61" s="1"/>
  <c r="T5" i="61"/>
  <c r="H5" i="61"/>
  <c r="D5" i="61"/>
  <c r="AF4" i="61"/>
  <c r="AD4" i="61"/>
  <c r="Z6" i="61" s="1"/>
  <c r="AC4" i="61"/>
  <c r="X5" i="61" s="1"/>
  <c r="AA4" i="61"/>
  <c r="Z5" i="61" s="1"/>
  <c r="T4" i="61"/>
  <c r="H4" i="61"/>
  <c r="D4" i="61"/>
  <c r="AF3" i="61"/>
  <c r="U6" i="61" s="1"/>
  <c r="AD3" i="61"/>
  <c r="W6" i="61" s="1"/>
  <c r="AC3" i="61"/>
  <c r="U5" i="61" s="1"/>
  <c r="AA3" i="61"/>
  <c r="W5" i="61" s="1"/>
  <c r="Z3" i="61"/>
  <c r="X3" i="61"/>
  <c r="AG3" i="61" s="1"/>
  <c r="T3" i="61"/>
  <c r="U2" i="61" s="1"/>
  <c r="H3" i="61"/>
  <c r="D3" i="61"/>
  <c r="AA2" i="61"/>
  <c r="X2" i="61"/>
  <c r="H2" i="61"/>
  <c r="D2" i="61"/>
  <c r="H7" i="60"/>
  <c r="D7" i="60"/>
  <c r="T6" i="60"/>
  <c r="H6" i="60"/>
  <c r="D6" i="60"/>
  <c r="AF5" i="60"/>
  <c r="AA6" i="60" s="1"/>
  <c r="AD5" i="60"/>
  <c r="AC6" i="60" s="1"/>
  <c r="T5" i="60"/>
  <c r="AA2" i="60" s="1"/>
  <c r="H5" i="60"/>
  <c r="D5" i="60"/>
  <c r="AF4" i="60"/>
  <c r="X6" i="60" s="1"/>
  <c r="AD4" i="60"/>
  <c r="Z6" i="60" s="1"/>
  <c r="AC4" i="60"/>
  <c r="X5" i="60" s="1"/>
  <c r="AA4" i="60"/>
  <c r="Z5" i="60" s="1"/>
  <c r="T4" i="60"/>
  <c r="X2" i="60" s="1"/>
  <c r="H4" i="60"/>
  <c r="D4" i="60"/>
  <c r="AF3" i="60"/>
  <c r="U6" i="60" s="1"/>
  <c r="AD3" i="60"/>
  <c r="W6" i="60" s="1"/>
  <c r="AC3" i="60"/>
  <c r="U5" i="60" s="1"/>
  <c r="AA3" i="60"/>
  <c r="W5" i="60" s="1"/>
  <c r="Z3" i="60"/>
  <c r="X3" i="60"/>
  <c r="AG3" i="60" s="1"/>
  <c r="T3" i="60"/>
  <c r="H3" i="60"/>
  <c r="D3" i="60"/>
  <c r="AD2" i="60"/>
  <c r="U2" i="60"/>
  <c r="H2" i="60"/>
  <c r="D2" i="60"/>
  <c r="H7" i="59"/>
  <c r="D7" i="59"/>
  <c r="X6" i="59"/>
  <c r="T6" i="59"/>
  <c r="AD2" i="59" s="1"/>
  <c r="H6" i="59"/>
  <c r="D6" i="59"/>
  <c r="AF5" i="59"/>
  <c r="AA6" i="59" s="1"/>
  <c r="AD5" i="59"/>
  <c r="AC6" i="59" s="1"/>
  <c r="T5" i="59"/>
  <c r="AA2" i="59" s="1"/>
  <c r="H5" i="59"/>
  <c r="D5" i="59"/>
  <c r="AF4" i="59"/>
  <c r="AD4" i="59"/>
  <c r="Z6" i="59" s="1"/>
  <c r="AC4" i="59"/>
  <c r="X5" i="59" s="1"/>
  <c r="AA4" i="59"/>
  <c r="Z5" i="59" s="1"/>
  <c r="T4" i="59"/>
  <c r="X2" i="59" s="1"/>
  <c r="H4" i="59"/>
  <c r="D4" i="59"/>
  <c r="AF3" i="59"/>
  <c r="U6" i="59" s="1"/>
  <c r="AD3" i="59"/>
  <c r="W6" i="59" s="1"/>
  <c r="AC3" i="59"/>
  <c r="U5" i="59" s="1"/>
  <c r="AA3" i="59"/>
  <c r="Z3" i="59"/>
  <c r="X3" i="59"/>
  <c r="T3" i="59"/>
  <c r="U2" i="59" s="1"/>
  <c r="H3" i="59"/>
  <c r="D3" i="59"/>
  <c r="H2" i="59"/>
  <c r="D2" i="59"/>
  <c r="H7" i="58"/>
  <c r="D7" i="58"/>
  <c r="T6" i="58"/>
  <c r="H6" i="58"/>
  <c r="D6" i="58"/>
  <c r="AF5" i="58"/>
  <c r="AA6" i="58" s="1"/>
  <c r="AD5" i="58"/>
  <c r="AC6" i="58" s="1"/>
  <c r="T5" i="58"/>
  <c r="H5" i="58"/>
  <c r="D5" i="58"/>
  <c r="AF4" i="58"/>
  <c r="X6" i="58" s="1"/>
  <c r="AD4" i="58"/>
  <c r="Z6" i="58" s="1"/>
  <c r="AC4" i="58"/>
  <c r="X5" i="58" s="1"/>
  <c r="AA4" i="58"/>
  <c r="Z5" i="58" s="1"/>
  <c r="T4" i="58"/>
  <c r="H4" i="58"/>
  <c r="D4" i="58"/>
  <c r="AF3" i="58"/>
  <c r="U6" i="58" s="1"/>
  <c r="AD3" i="58"/>
  <c r="W6" i="58" s="1"/>
  <c r="AC3" i="58"/>
  <c r="U5" i="58" s="1"/>
  <c r="AA3" i="58"/>
  <c r="Z3" i="58"/>
  <c r="X3" i="58"/>
  <c r="T3" i="58"/>
  <c r="U2" i="58" s="1"/>
  <c r="H3" i="58"/>
  <c r="D3" i="58"/>
  <c r="AD2" i="58"/>
  <c r="AA2" i="58"/>
  <c r="X2" i="58"/>
  <c r="H2" i="58"/>
  <c r="D2" i="58"/>
  <c r="H7" i="55"/>
  <c r="D7" i="55"/>
  <c r="T6" i="55"/>
  <c r="AD2" i="55" s="1"/>
  <c r="H6" i="55"/>
  <c r="D6" i="55"/>
  <c r="AF5" i="55"/>
  <c r="AA6" i="55" s="1"/>
  <c r="AD5" i="55"/>
  <c r="AC6" i="55" s="1"/>
  <c r="T5" i="55"/>
  <c r="AA2" i="55" s="1"/>
  <c r="H5" i="55"/>
  <c r="D5" i="55"/>
  <c r="AF4" i="55"/>
  <c r="X6" i="55" s="1"/>
  <c r="AD4" i="55"/>
  <c r="Z6" i="55" s="1"/>
  <c r="AC4" i="55"/>
  <c r="X5" i="55" s="1"/>
  <c r="AA4" i="55"/>
  <c r="Z5" i="55" s="1"/>
  <c r="T4" i="55"/>
  <c r="X2" i="55" s="1"/>
  <c r="H4" i="55"/>
  <c r="D4" i="55"/>
  <c r="AF3" i="55"/>
  <c r="U6" i="55" s="1"/>
  <c r="AD3" i="55"/>
  <c r="W6" i="55" s="1"/>
  <c r="AC3" i="55"/>
  <c r="U5" i="55" s="1"/>
  <c r="AA3" i="55"/>
  <c r="Z3" i="55"/>
  <c r="X3" i="55"/>
  <c r="AG3" i="55" s="1"/>
  <c r="T3" i="55"/>
  <c r="U2" i="55" s="1"/>
  <c r="H3" i="55"/>
  <c r="D3" i="55"/>
  <c r="H2" i="55"/>
  <c r="D2" i="55"/>
  <c r="AO3" i="89" l="1"/>
  <c r="AO6" i="89"/>
  <c r="AJ3" i="89"/>
  <c r="U5" i="89"/>
  <c r="AG3" i="83"/>
  <c r="AL3" i="83"/>
  <c r="AL3" i="80"/>
  <c r="AL3" i="79"/>
  <c r="AO7" i="93"/>
  <c r="AJ3" i="93"/>
  <c r="AL6" i="85"/>
  <c r="AO5" i="93"/>
  <c r="AL5" i="87"/>
  <c r="AL5" i="86"/>
  <c r="AL3" i="85"/>
  <c r="AL5" i="85"/>
  <c r="AL3" i="84"/>
  <c r="AL3" i="91"/>
  <c r="AO5" i="89"/>
  <c r="AJ6" i="92"/>
  <c r="AL5" i="88"/>
  <c r="AL5" i="90"/>
  <c r="AJ3" i="83"/>
  <c r="AJ3" i="79"/>
  <c r="AM3" i="79" s="1"/>
  <c r="AL3" i="86"/>
  <c r="U4" i="94"/>
  <c r="AG3" i="94"/>
  <c r="AM6" i="93"/>
  <c r="W4" i="93"/>
  <c r="AO4" i="93" s="1"/>
  <c r="AM6" i="92"/>
  <c r="AJ4" i="92"/>
  <c r="AM4" i="92"/>
  <c r="AM5" i="92"/>
  <c r="W5" i="92"/>
  <c r="AO5" i="92" s="1"/>
  <c r="AM3" i="92"/>
  <c r="AO6" i="92"/>
  <c r="AM4" i="93"/>
  <c r="AJ6" i="93"/>
  <c r="AJ5" i="94"/>
  <c r="AG5" i="94"/>
  <c r="AM7" i="92"/>
  <c r="AJ7" i="92"/>
  <c r="AO6" i="93"/>
  <c r="AL6" i="94"/>
  <c r="AJ3" i="92"/>
  <c r="AO7" i="92"/>
  <c r="AM7" i="93"/>
  <c r="AP7" i="93" s="1"/>
  <c r="AJ7" i="93"/>
  <c r="AL7" i="93" s="1"/>
  <c r="AJ6" i="94"/>
  <c r="AG6" i="94"/>
  <c r="AL5" i="94"/>
  <c r="AM3" i="93"/>
  <c r="AJ4" i="94"/>
  <c r="AO3" i="92"/>
  <c r="AO3" i="93"/>
  <c r="X5" i="93"/>
  <c r="AM5" i="93" s="1"/>
  <c r="AJ3" i="94"/>
  <c r="AM3" i="94" s="1"/>
  <c r="W4" i="94"/>
  <c r="AL4" i="94" s="1"/>
  <c r="AO4" i="92"/>
  <c r="U4" i="91"/>
  <c r="AG3" i="91"/>
  <c r="U4" i="90"/>
  <c r="AL6" i="90"/>
  <c r="AJ3" i="90"/>
  <c r="AM3" i="90" s="1"/>
  <c r="AO7" i="89"/>
  <c r="W4" i="89"/>
  <c r="AO4" i="89" s="1"/>
  <c r="AL3" i="88"/>
  <c r="U4" i="88"/>
  <c r="AJ3" i="88"/>
  <c r="AG3" i="88"/>
  <c r="AJ6" i="88"/>
  <c r="AG6" i="88"/>
  <c r="AJ6" i="90"/>
  <c r="AG6" i="90"/>
  <c r="AJ5" i="88"/>
  <c r="AG5" i="88"/>
  <c r="AJ7" i="89"/>
  <c r="AM7" i="89"/>
  <c r="AL6" i="91"/>
  <c r="AM4" i="89"/>
  <c r="AJ6" i="89"/>
  <c r="AM6" i="89"/>
  <c r="AG4" i="90"/>
  <c r="AG5" i="91"/>
  <c r="AJ5" i="91"/>
  <c r="AL6" i="88"/>
  <c r="AJ5" i="90"/>
  <c r="AG5" i="90"/>
  <c r="AJ6" i="91"/>
  <c r="AG6" i="91"/>
  <c r="AG4" i="91"/>
  <c r="AL5" i="91"/>
  <c r="W4" i="88"/>
  <c r="AL4" i="88" s="1"/>
  <c r="AJ4" i="88"/>
  <c r="AM4" i="88" s="1"/>
  <c r="AM3" i="89"/>
  <c r="AP3" i="89" s="1"/>
  <c r="AJ4" i="90"/>
  <c r="AM4" i="90" s="1"/>
  <c r="W4" i="91"/>
  <c r="AL4" i="91" s="1"/>
  <c r="AJ4" i="91"/>
  <c r="X5" i="89"/>
  <c r="AM5" i="89" s="1"/>
  <c r="AJ3" i="91"/>
  <c r="AM3" i="91" s="1"/>
  <c r="AG3" i="90"/>
  <c r="U4" i="86"/>
  <c r="AG3" i="86"/>
  <c r="AG3" i="85"/>
  <c r="U4" i="85"/>
  <c r="AJ4" i="85" s="1"/>
  <c r="AJ3" i="85"/>
  <c r="AM3" i="85" s="1"/>
  <c r="U4" i="84"/>
  <c r="AJ4" i="84" s="1"/>
  <c r="AG3" i="84"/>
  <c r="AJ3" i="84"/>
  <c r="AG3" i="87"/>
  <c r="AL3" i="87"/>
  <c r="U4" i="87"/>
  <c r="AJ4" i="87" s="1"/>
  <c r="AJ5" i="84"/>
  <c r="AG5" i="84"/>
  <c r="AJ6" i="86"/>
  <c r="AG6" i="86"/>
  <c r="AJ5" i="87"/>
  <c r="AG5" i="87"/>
  <c r="AJ6" i="84"/>
  <c r="AG6" i="84"/>
  <c r="AG5" i="86"/>
  <c r="AJ5" i="86"/>
  <c r="AJ6" i="87"/>
  <c r="AG6" i="87"/>
  <c r="AL6" i="84"/>
  <c r="AJ6" i="85"/>
  <c r="AG6" i="85"/>
  <c r="AL6" i="87"/>
  <c r="AL5" i="84"/>
  <c r="AG5" i="85"/>
  <c r="AJ5" i="85"/>
  <c r="AM5" i="85" s="1"/>
  <c r="AL6" i="86"/>
  <c r="W4" i="84"/>
  <c r="AL4" i="84" s="1"/>
  <c r="W4" i="85"/>
  <c r="AL4" i="85" s="1"/>
  <c r="W4" i="86"/>
  <c r="AL4" i="86" s="1"/>
  <c r="AJ4" i="86"/>
  <c r="W4" i="87"/>
  <c r="AL4" i="87" s="1"/>
  <c r="AJ3" i="86"/>
  <c r="AJ3" i="87"/>
  <c r="AG5" i="83"/>
  <c r="AJ5" i="83"/>
  <c r="AL6" i="83"/>
  <c r="AJ6" i="83"/>
  <c r="AG6" i="83"/>
  <c r="AL5" i="83"/>
  <c r="U4" i="83"/>
  <c r="W4" i="83"/>
  <c r="AL4" i="83" s="1"/>
  <c r="U4" i="82"/>
  <c r="AG3" i="82"/>
  <c r="AL5" i="81"/>
  <c r="AG3" i="81"/>
  <c r="AG3" i="80"/>
  <c r="U4" i="80"/>
  <c r="AJ4" i="80" s="1"/>
  <c r="AJ3" i="80"/>
  <c r="AM3" i="80" s="1"/>
  <c r="U4" i="79"/>
  <c r="AG3" i="79"/>
  <c r="AO3" i="68"/>
  <c r="AM3" i="78"/>
  <c r="AP3" i="78" s="1"/>
  <c r="AO6" i="78"/>
  <c r="AJ5" i="82"/>
  <c r="AG5" i="82"/>
  <c r="AL6" i="82"/>
  <c r="AJ6" i="82"/>
  <c r="AG6" i="82"/>
  <c r="AL5" i="82"/>
  <c r="W4" i="82"/>
  <c r="AL4" i="82" s="1"/>
  <c r="AJ4" i="82"/>
  <c r="AJ3" i="82"/>
  <c r="AM3" i="82" s="1"/>
  <c r="AJ6" i="81"/>
  <c r="AG6" i="81"/>
  <c r="AG5" i="81"/>
  <c r="AJ5" i="81"/>
  <c r="AL6" i="81"/>
  <c r="W4" i="81"/>
  <c r="AL4" i="81" s="1"/>
  <c r="AJ4" i="81"/>
  <c r="AJ3" i="81"/>
  <c r="AL3" i="81"/>
  <c r="AL5" i="64"/>
  <c r="AL6" i="80"/>
  <c r="AJ6" i="80"/>
  <c r="AG6" i="80"/>
  <c r="AJ5" i="80"/>
  <c r="AG5" i="80"/>
  <c r="AL5" i="80"/>
  <c r="W4" i="80"/>
  <c r="AL4" i="80" s="1"/>
  <c r="AL6" i="79"/>
  <c r="AJ5" i="79"/>
  <c r="AG5" i="79"/>
  <c r="AJ6" i="79"/>
  <c r="AG6" i="79"/>
  <c r="AL5" i="79"/>
  <c r="W4" i="79"/>
  <c r="AL4" i="79" s="1"/>
  <c r="AJ4" i="79"/>
  <c r="AJ3" i="59"/>
  <c r="AJ3" i="58"/>
  <c r="AJ3" i="55"/>
  <c r="AJ3" i="78"/>
  <c r="AJ3" i="77"/>
  <c r="AO3" i="77"/>
  <c r="AL6" i="55"/>
  <c r="AO6" i="68"/>
  <c r="AL3" i="74"/>
  <c r="AL3" i="73"/>
  <c r="AL3" i="61"/>
  <c r="AL3" i="60"/>
  <c r="AL3" i="59"/>
  <c r="AG3" i="59"/>
  <c r="W5" i="59"/>
  <c r="W5" i="58"/>
  <c r="AL3" i="55"/>
  <c r="AM3" i="55" s="1"/>
  <c r="AI3" i="55" s="1"/>
  <c r="W5" i="55"/>
  <c r="AL3" i="65"/>
  <c r="AG3" i="65"/>
  <c r="AL3" i="75"/>
  <c r="AL3" i="76"/>
  <c r="AJ3" i="76"/>
  <c r="AG3" i="76"/>
  <c r="AO6" i="77"/>
  <c r="AL4" i="73"/>
  <c r="AL4" i="72"/>
  <c r="AJ3" i="61"/>
  <c r="AJ3" i="60"/>
  <c r="AM3" i="60" s="1"/>
  <c r="AI3" i="60" s="1"/>
  <c r="AL3" i="58"/>
  <c r="AG3" i="58"/>
  <c r="AL3" i="64"/>
  <c r="AG3" i="64"/>
  <c r="AJ3" i="75"/>
  <c r="AJ3" i="74"/>
  <c r="AJ3" i="73"/>
  <c r="AJ3" i="72"/>
  <c r="AM3" i="72" s="1"/>
  <c r="AJ7" i="78"/>
  <c r="AM4" i="78"/>
  <c r="AJ6" i="78"/>
  <c r="AM6" i="78"/>
  <c r="AO5" i="78"/>
  <c r="AO7" i="78"/>
  <c r="W4" i="78"/>
  <c r="AO4" i="78" s="1"/>
  <c r="AM7" i="78"/>
  <c r="X5" i="78"/>
  <c r="AM5" i="78" s="1"/>
  <c r="AJ6" i="77"/>
  <c r="AM6" i="77"/>
  <c r="AM4" i="77"/>
  <c r="AJ7" i="77"/>
  <c r="AO5" i="77"/>
  <c r="AO7" i="77"/>
  <c r="W4" i="77"/>
  <c r="AJ4" i="77" s="1"/>
  <c r="AJ5" i="77"/>
  <c r="AM3" i="77"/>
  <c r="AM7" i="77"/>
  <c r="AP7" i="77" s="1"/>
  <c r="X5" i="77"/>
  <c r="AM5" i="77" s="1"/>
  <c r="AG5" i="76"/>
  <c r="AJ5" i="76"/>
  <c r="AL6" i="76"/>
  <c r="AJ6" i="76"/>
  <c r="AG6" i="76"/>
  <c r="AL5" i="76"/>
  <c r="U4" i="76"/>
  <c r="W4" i="76"/>
  <c r="AL4" i="76" s="1"/>
  <c r="AG5" i="75"/>
  <c r="AJ5" i="75"/>
  <c r="AL6" i="75"/>
  <c r="AJ6" i="75"/>
  <c r="AG6" i="75"/>
  <c r="AL5" i="75"/>
  <c r="U4" i="75"/>
  <c r="AG3" i="75"/>
  <c r="U4" i="65"/>
  <c r="AG4" i="65" s="1"/>
  <c r="AG5" i="74"/>
  <c r="AJ5" i="74"/>
  <c r="AL6" i="74"/>
  <c r="AJ6" i="74"/>
  <c r="AM6" i="74" s="1"/>
  <c r="AG6" i="74"/>
  <c r="AL5" i="74"/>
  <c r="U4" i="74"/>
  <c r="AG3" i="74"/>
  <c r="AG5" i="73"/>
  <c r="AJ5" i="73"/>
  <c r="AL6" i="73"/>
  <c r="AJ6" i="73"/>
  <c r="AG6" i="73"/>
  <c r="AL5" i="73"/>
  <c r="U4" i="73"/>
  <c r="AG3" i="73"/>
  <c r="AG5" i="72"/>
  <c r="AJ5" i="72"/>
  <c r="AL6" i="72"/>
  <c r="AJ6" i="72"/>
  <c r="AG6" i="72"/>
  <c r="AL5" i="72"/>
  <c r="U4" i="72"/>
  <c r="AG3" i="72"/>
  <c r="AM4" i="68"/>
  <c r="AJ6" i="68"/>
  <c r="AM6" i="68"/>
  <c r="AP6" i="68" s="1"/>
  <c r="AJ7" i="68"/>
  <c r="AO5" i="68"/>
  <c r="AO7" i="68"/>
  <c r="W4" i="68"/>
  <c r="AJ4" i="68" s="1"/>
  <c r="AJ5" i="68"/>
  <c r="AM3" i="68"/>
  <c r="AM7" i="68"/>
  <c r="X5" i="68"/>
  <c r="AM5" i="68" s="1"/>
  <c r="AJ5" i="65"/>
  <c r="AG5" i="65"/>
  <c r="AL6" i="65"/>
  <c r="AJ6" i="65"/>
  <c r="AG6" i="65"/>
  <c r="AL5" i="65"/>
  <c r="W4" i="65"/>
  <c r="AL4" i="65" s="1"/>
  <c r="AJ4" i="65"/>
  <c r="AM4" i="65" s="1"/>
  <c r="AJ3" i="65"/>
  <c r="AL6" i="64"/>
  <c r="AJ5" i="64"/>
  <c r="AM5" i="64" s="1"/>
  <c r="AG5" i="64"/>
  <c r="AJ6" i="64"/>
  <c r="AM6" i="64" s="1"/>
  <c r="AG6" i="64"/>
  <c r="AJ4" i="64"/>
  <c r="AJ3" i="64"/>
  <c r="W4" i="64"/>
  <c r="AL4" i="64" s="1"/>
  <c r="AG5" i="61"/>
  <c r="AJ5" i="61"/>
  <c r="AL6" i="61"/>
  <c r="AJ6" i="61"/>
  <c r="AG6" i="61"/>
  <c r="AL5" i="61"/>
  <c r="U4" i="61"/>
  <c r="W4" i="61"/>
  <c r="AL4" i="61" s="1"/>
  <c r="AG5" i="60"/>
  <c r="AJ5" i="60"/>
  <c r="AL6" i="60"/>
  <c r="AJ6" i="60"/>
  <c r="AG6" i="60"/>
  <c r="AL5" i="60"/>
  <c r="U4" i="60"/>
  <c r="W4" i="60"/>
  <c r="AL4" i="60" s="1"/>
  <c r="AG5" i="59"/>
  <c r="AJ5" i="59"/>
  <c r="AL6" i="59"/>
  <c r="AJ6" i="59"/>
  <c r="AG6" i="59"/>
  <c r="AL5" i="59"/>
  <c r="U4" i="59"/>
  <c r="W4" i="59"/>
  <c r="AL4" i="59" s="1"/>
  <c r="AG5" i="58"/>
  <c r="AJ5" i="58"/>
  <c r="AL6" i="58"/>
  <c r="AJ6" i="58"/>
  <c r="AG6" i="58"/>
  <c r="AL5" i="58"/>
  <c r="U4" i="58"/>
  <c r="W4" i="58"/>
  <c r="AL4" i="58" s="1"/>
  <c r="AG5" i="55"/>
  <c r="AJ5" i="55"/>
  <c r="AJ6" i="55"/>
  <c r="AM6" i="55" s="1"/>
  <c r="AG6" i="55"/>
  <c r="AL5" i="55"/>
  <c r="U4" i="55"/>
  <c r="W4" i="55"/>
  <c r="AL4" i="55" s="1"/>
  <c r="AP6" i="89" l="1"/>
  <c r="AJ5" i="89"/>
  <c r="AL3" i="89"/>
  <c r="AP6" i="92"/>
  <c r="AM5" i="86"/>
  <c r="AM6" i="85"/>
  <c r="AI6" i="85" s="1"/>
  <c r="AM3" i="83"/>
  <c r="AP5" i="89"/>
  <c r="AJ4" i="89"/>
  <c r="AG4" i="94"/>
  <c r="AM6" i="83"/>
  <c r="AI3" i="83"/>
  <c r="AM4" i="82"/>
  <c r="AI3" i="82"/>
  <c r="AI3" i="80"/>
  <c r="AP6" i="93"/>
  <c r="AM4" i="85"/>
  <c r="AG4" i="84"/>
  <c r="AM3" i="84"/>
  <c r="AI3" i="84" s="1"/>
  <c r="AM4" i="84"/>
  <c r="AI3" i="94"/>
  <c r="AJ4" i="93"/>
  <c r="AP5" i="93"/>
  <c r="AM4" i="87"/>
  <c r="AM5" i="87"/>
  <c r="AI5" i="87" s="1"/>
  <c r="AM3" i="86"/>
  <c r="AI3" i="86" s="1"/>
  <c r="AM3" i="88"/>
  <c r="AI3" i="88" s="1"/>
  <c r="AM5" i="88"/>
  <c r="AI5" i="88" s="1"/>
  <c r="AM5" i="90"/>
  <c r="AL6" i="92"/>
  <c r="AM5" i="91"/>
  <c r="AI5" i="91" s="1"/>
  <c r="AM5" i="81"/>
  <c r="AM6" i="80"/>
  <c r="AI6" i="80" s="1"/>
  <c r="AI3" i="91"/>
  <c r="AM6" i="90"/>
  <c r="AP7" i="89"/>
  <c r="AL7" i="89" s="1"/>
  <c r="AJ5" i="78"/>
  <c r="AP3" i="77"/>
  <c r="AM3" i="74"/>
  <c r="AI3" i="74" s="1"/>
  <c r="AM3" i="73"/>
  <c r="AI3" i="73"/>
  <c r="AP3" i="68"/>
  <c r="AL3" i="68" s="1"/>
  <c r="AM5" i="94"/>
  <c r="AI5" i="94" s="1"/>
  <c r="AP3" i="93"/>
  <c r="AL3" i="93" s="1"/>
  <c r="AJ5" i="93"/>
  <c r="AL5" i="93" s="1"/>
  <c r="AP4" i="93"/>
  <c r="AP7" i="92"/>
  <c r="AL7" i="92" s="1"/>
  <c r="AP5" i="92"/>
  <c r="AJ5" i="92"/>
  <c r="AM6" i="94"/>
  <c r="AI6" i="94" s="1"/>
  <c r="AL6" i="93"/>
  <c r="AP4" i="92"/>
  <c r="AL4" i="92" s="1"/>
  <c r="AM4" i="94"/>
  <c r="AI4" i="94" s="1"/>
  <c r="AP3" i="92"/>
  <c r="AL3" i="92" s="1"/>
  <c r="AM4" i="91"/>
  <c r="AI4" i="91" s="1"/>
  <c r="AI6" i="90"/>
  <c r="AI4" i="90"/>
  <c r="AI3" i="90"/>
  <c r="AP4" i="89"/>
  <c r="AG4" i="88"/>
  <c r="AI4" i="88" s="1"/>
  <c r="AL5" i="89"/>
  <c r="AM6" i="91"/>
  <c r="AI6" i="91" s="1"/>
  <c r="AL6" i="89"/>
  <c r="AI5" i="90"/>
  <c r="AM6" i="88"/>
  <c r="AI6" i="88" s="1"/>
  <c r="AI5" i="86"/>
  <c r="AM4" i="86"/>
  <c r="AI3" i="85"/>
  <c r="AM3" i="87"/>
  <c r="AI3" i="87" s="1"/>
  <c r="AG4" i="87"/>
  <c r="AI4" i="87" s="1"/>
  <c r="AM6" i="87"/>
  <c r="AI6" i="87" s="1"/>
  <c r="AG4" i="85"/>
  <c r="AI4" i="85" s="1"/>
  <c r="AM6" i="86"/>
  <c r="AI6" i="86" s="1"/>
  <c r="AI5" i="85"/>
  <c r="AM6" i="84"/>
  <c r="AI6" i="84" s="1"/>
  <c r="AG4" i="86"/>
  <c r="AM5" i="84"/>
  <c r="AI5" i="84" s="1"/>
  <c r="AG4" i="83"/>
  <c r="AJ4" i="83"/>
  <c r="AM4" i="83" s="1"/>
  <c r="AM5" i="83"/>
  <c r="AI5" i="83" s="1"/>
  <c r="AI6" i="83"/>
  <c r="AI5" i="81"/>
  <c r="AM4" i="80"/>
  <c r="AI3" i="79"/>
  <c r="AG4" i="79"/>
  <c r="AM4" i="79"/>
  <c r="AM6" i="61"/>
  <c r="AP6" i="78"/>
  <c r="AL6" i="78" s="1"/>
  <c r="AL3" i="78"/>
  <c r="AL3" i="77"/>
  <c r="AG4" i="82"/>
  <c r="AI4" i="82" s="1"/>
  <c r="AM6" i="82"/>
  <c r="AI6" i="82" s="1"/>
  <c r="AM5" i="82"/>
  <c r="AI5" i="82" s="1"/>
  <c r="AM3" i="81"/>
  <c r="AI3" i="81" s="1"/>
  <c r="AM6" i="81"/>
  <c r="AI6" i="81" s="1"/>
  <c r="AG4" i="81"/>
  <c r="AM4" i="81"/>
  <c r="AG4" i="80"/>
  <c r="AI4" i="80" s="1"/>
  <c r="AM5" i="80"/>
  <c r="AI5" i="80" s="1"/>
  <c r="AM5" i="79"/>
  <c r="AI5" i="79" s="1"/>
  <c r="AM6" i="79"/>
  <c r="AI6" i="79" s="1"/>
  <c r="AM3" i="61"/>
  <c r="AI3" i="61" s="1"/>
  <c r="AM3" i="59"/>
  <c r="AM3" i="58"/>
  <c r="AI3" i="58" s="1"/>
  <c r="AM3" i="65"/>
  <c r="AM3" i="75"/>
  <c r="AI3" i="75"/>
  <c r="AM3" i="76"/>
  <c r="AI3" i="76" s="1"/>
  <c r="AP5" i="78"/>
  <c r="AL5" i="78" s="1"/>
  <c r="AP6" i="77"/>
  <c r="AL6" i="77" s="1"/>
  <c r="AM6" i="58"/>
  <c r="AM6" i="75"/>
  <c r="AI6" i="75" s="1"/>
  <c r="AI3" i="59"/>
  <c r="AI3" i="65"/>
  <c r="AM3" i="64"/>
  <c r="AI3" i="64" s="1"/>
  <c r="AP5" i="77"/>
  <c r="AL5" i="77" s="1"/>
  <c r="AM4" i="64"/>
  <c r="AP5" i="68"/>
  <c r="AL5" i="68" s="1"/>
  <c r="AM6" i="60"/>
  <c r="AI6" i="60" s="1"/>
  <c r="AM6" i="59"/>
  <c r="AI6" i="59" s="1"/>
  <c r="AI6" i="64"/>
  <c r="AM6" i="73"/>
  <c r="AI6" i="73" s="1"/>
  <c r="AP7" i="68"/>
  <c r="AL7" i="68" s="1"/>
  <c r="AI3" i="72"/>
  <c r="AM6" i="72"/>
  <c r="AI6" i="72" s="1"/>
  <c r="AP4" i="78"/>
  <c r="AP7" i="78"/>
  <c r="AL7" i="78" s="1"/>
  <c r="AJ4" i="78"/>
  <c r="AL7" i="77"/>
  <c r="AO4" i="77"/>
  <c r="AP4" i="77" s="1"/>
  <c r="AL4" i="77" s="1"/>
  <c r="AG4" i="76"/>
  <c r="AJ4" i="76"/>
  <c r="AM4" i="76" s="1"/>
  <c r="AM5" i="76"/>
  <c r="AI5" i="76" s="1"/>
  <c r="AM6" i="76"/>
  <c r="AI6" i="76" s="1"/>
  <c r="AG4" i="75"/>
  <c r="AJ4" i="75"/>
  <c r="AM4" i="75" s="1"/>
  <c r="AM5" i="75"/>
  <c r="AI5" i="75" s="1"/>
  <c r="AG4" i="74"/>
  <c r="AJ4" i="74"/>
  <c r="AM4" i="74" s="1"/>
  <c r="AM5" i="74"/>
  <c r="AI5" i="74" s="1"/>
  <c r="AI6" i="74"/>
  <c r="AG4" i="73"/>
  <c r="AJ4" i="73"/>
  <c r="AM4" i="73" s="1"/>
  <c r="AM5" i="73"/>
  <c r="AI5" i="73" s="1"/>
  <c r="AG4" i="72"/>
  <c r="AJ4" i="72"/>
  <c r="AM4" i="72" s="1"/>
  <c r="AM5" i="72"/>
  <c r="AI5" i="72" s="1"/>
  <c r="AL6" i="68"/>
  <c r="AO4" i="68"/>
  <c r="AP4" i="68" s="1"/>
  <c r="AL4" i="68" s="1"/>
  <c r="AI4" i="65"/>
  <c r="AM6" i="65"/>
  <c r="AI6" i="65" s="1"/>
  <c r="AM5" i="65"/>
  <c r="AI5" i="65" s="1"/>
  <c r="AG4" i="64"/>
  <c r="AI4" i="64" s="1"/>
  <c r="AI5" i="64"/>
  <c r="AG4" i="61"/>
  <c r="AJ4" i="61"/>
  <c r="AM4" i="61" s="1"/>
  <c r="AM5" i="61"/>
  <c r="AI5" i="61" s="1"/>
  <c r="AI6" i="61"/>
  <c r="AG4" i="60"/>
  <c r="AJ4" i="60"/>
  <c r="AM4" i="60" s="1"/>
  <c r="AM5" i="60"/>
  <c r="AI5" i="60" s="1"/>
  <c r="AG4" i="59"/>
  <c r="AI4" i="59" s="1"/>
  <c r="AJ4" i="59"/>
  <c r="AM4" i="59" s="1"/>
  <c r="AM5" i="59"/>
  <c r="AI5" i="59" s="1"/>
  <c r="AG4" i="58"/>
  <c r="AJ4" i="58"/>
  <c r="AM4" i="58" s="1"/>
  <c r="AM5" i="58"/>
  <c r="AI5" i="58" s="1"/>
  <c r="AI6" i="58"/>
  <c r="AG4" i="55"/>
  <c r="AJ4" i="55"/>
  <c r="AM4" i="55" s="1"/>
  <c r="AI6" i="55"/>
  <c r="AM5" i="55"/>
  <c r="AI5" i="55" s="1"/>
  <c r="AL4" i="89" l="1"/>
  <c r="AK5" i="89" s="1"/>
  <c r="AI4" i="84"/>
  <c r="AH4" i="84" s="1"/>
  <c r="AH5" i="84"/>
  <c r="AL4" i="93"/>
  <c r="AI4" i="86"/>
  <c r="AL5" i="92"/>
  <c r="AI4" i="79"/>
  <c r="AH4" i="79" s="1"/>
  <c r="AH5" i="79"/>
  <c r="AL4" i="78"/>
  <c r="AK4" i="78" s="1"/>
  <c r="AK3" i="92"/>
  <c r="AK6" i="92"/>
  <c r="AK7" i="92"/>
  <c r="AK4" i="92"/>
  <c r="AK5" i="92"/>
  <c r="AK3" i="89"/>
  <c r="AK4" i="89"/>
  <c r="AH6" i="84"/>
  <c r="AH3" i="84"/>
  <c r="AI4" i="83"/>
  <c r="AI4" i="81"/>
  <c r="AK6" i="77"/>
  <c r="AK5" i="77"/>
  <c r="AH3" i="79"/>
  <c r="AH6" i="79"/>
  <c r="AK7" i="68"/>
  <c r="AH4" i="64"/>
  <c r="AK6" i="78"/>
  <c r="AK4" i="77"/>
  <c r="AK7" i="77"/>
  <c r="AK3" i="77"/>
  <c r="AH4" i="59"/>
  <c r="AH5" i="59"/>
  <c r="AK4" i="68"/>
  <c r="AK6" i="68"/>
  <c r="AK5" i="68"/>
  <c r="AK3" i="68"/>
  <c r="AH4" i="65"/>
  <c r="AH5" i="65"/>
  <c r="AH6" i="65"/>
  <c r="AH3" i="65"/>
  <c r="AH3" i="64"/>
  <c r="AH5" i="64"/>
  <c r="AH6" i="64"/>
  <c r="AH6" i="59"/>
  <c r="AH3" i="59"/>
  <c r="AI4" i="73"/>
  <c r="AH4" i="73" s="1"/>
  <c r="AH5" i="73"/>
  <c r="AI4" i="76"/>
  <c r="AH5" i="76" s="1"/>
  <c r="AI4" i="75"/>
  <c r="AI4" i="74"/>
  <c r="AH6" i="74" s="1"/>
  <c r="AI4" i="72"/>
  <c r="AH4" i="72" s="1"/>
  <c r="AI4" i="61"/>
  <c r="AI4" i="60"/>
  <c r="AI4" i="58"/>
  <c r="AH6" i="58" s="1"/>
  <c r="AI4" i="55"/>
  <c r="K9" i="15"/>
  <c r="AD2" i="15" s="1"/>
  <c r="AF8" i="15"/>
  <c r="AA9" i="15" s="1"/>
  <c r="AD8" i="15"/>
  <c r="AC9" i="15" s="1"/>
  <c r="K8" i="15"/>
  <c r="AA2" i="15" s="1"/>
  <c r="AF7" i="15"/>
  <c r="X9" i="15" s="1"/>
  <c r="AD7" i="15"/>
  <c r="Z9" i="15" s="1"/>
  <c r="AC7" i="15"/>
  <c r="X8" i="15" s="1"/>
  <c r="AA7" i="15"/>
  <c r="Z8" i="15" s="1"/>
  <c r="K7" i="15"/>
  <c r="X2" i="15" s="1"/>
  <c r="AF6" i="15"/>
  <c r="U9" i="15" s="1"/>
  <c r="AD6" i="15"/>
  <c r="W9" i="15" s="1"/>
  <c r="AC6" i="15"/>
  <c r="U8" i="15" s="1"/>
  <c r="AA6" i="15"/>
  <c r="W8" i="15" s="1"/>
  <c r="Z6" i="15"/>
  <c r="U7" i="15" s="1"/>
  <c r="X6" i="15"/>
  <c r="W7" i="15" s="1"/>
  <c r="K6" i="15"/>
  <c r="U2" i="15" s="1"/>
  <c r="AF5" i="15"/>
  <c r="R9" i="15" s="1"/>
  <c r="AD5" i="15"/>
  <c r="T9" i="15" s="1"/>
  <c r="AC5" i="15"/>
  <c r="R8" i="15" s="1"/>
  <c r="AA5" i="15"/>
  <c r="T8" i="15" s="1"/>
  <c r="Z5" i="15"/>
  <c r="R7" i="15" s="1"/>
  <c r="X5" i="15"/>
  <c r="T7" i="15" s="1"/>
  <c r="W5" i="15"/>
  <c r="R6" i="15" s="1"/>
  <c r="U5" i="15"/>
  <c r="T6" i="15" s="1"/>
  <c r="K5" i="15"/>
  <c r="R2" i="15" s="1"/>
  <c r="AF4" i="15"/>
  <c r="O9" i="15" s="1"/>
  <c r="AD4" i="15"/>
  <c r="Q9" i="15" s="1"/>
  <c r="AC4" i="15"/>
  <c r="O8" i="15" s="1"/>
  <c r="AA4" i="15"/>
  <c r="Q8" i="15" s="1"/>
  <c r="Z4" i="15"/>
  <c r="O7" i="15" s="1"/>
  <c r="X4" i="15"/>
  <c r="Q7" i="15" s="1"/>
  <c r="W4" i="15"/>
  <c r="O6" i="15" s="1"/>
  <c r="U4" i="15"/>
  <c r="Q6" i="15" s="1"/>
  <c r="T4" i="15"/>
  <c r="O5" i="15" s="1"/>
  <c r="R4" i="15"/>
  <c r="Q5" i="15" s="1"/>
  <c r="K4" i="15"/>
  <c r="AF3" i="15"/>
  <c r="L9" i="15" s="1"/>
  <c r="AD3" i="15"/>
  <c r="N9" i="15" s="1"/>
  <c r="AC3" i="15"/>
  <c r="L8" i="15" s="1"/>
  <c r="AA3" i="15"/>
  <c r="N8" i="15" s="1"/>
  <c r="Z3" i="15"/>
  <c r="L7" i="15" s="1"/>
  <c r="X3" i="15"/>
  <c r="N7" i="15" s="1"/>
  <c r="W3" i="15"/>
  <c r="L6" i="15" s="1"/>
  <c r="U3" i="15"/>
  <c r="N6" i="15" s="1"/>
  <c r="T3" i="15"/>
  <c r="L5" i="15" s="1"/>
  <c r="R3" i="15"/>
  <c r="N5" i="15" s="1"/>
  <c r="Q3" i="15"/>
  <c r="L4" i="15" s="1"/>
  <c r="O3" i="15"/>
  <c r="K3" i="15"/>
  <c r="L2" i="15" s="1"/>
  <c r="O2" i="15"/>
  <c r="T6" i="11"/>
  <c r="AD2" i="11" s="1"/>
  <c r="AF5" i="11"/>
  <c r="AA6" i="11" s="1"/>
  <c r="AD5" i="11"/>
  <c r="AC6" i="11" s="1"/>
  <c r="T5" i="11"/>
  <c r="AA2" i="11" s="1"/>
  <c r="AF4" i="11"/>
  <c r="X6" i="11" s="1"/>
  <c r="AD4" i="11"/>
  <c r="Z6" i="11" s="1"/>
  <c r="AC4" i="11"/>
  <c r="X5" i="11" s="1"/>
  <c r="AA4" i="11"/>
  <c r="Z5" i="11" s="1"/>
  <c r="T4" i="11"/>
  <c r="X2" i="11" s="1"/>
  <c r="AF3" i="11"/>
  <c r="U6" i="11" s="1"/>
  <c r="AD3" i="11"/>
  <c r="W6" i="11" s="1"/>
  <c r="AC3" i="11"/>
  <c r="U5" i="11" s="1"/>
  <c r="AA3" i="11"/>
  <c r="W5" i="11" s="1"/>
  <c r="Z3" i="11"/>
  <c r="X3" i="11"/>
  <c r="W4" i="11" s="1"/>
  <c r="T3" i="11"/>
  <c r="U2" i="11" s="1"/>
  <c r="AK7" i="89" l="1"/>
  <c r="AK6" i="89"/>
  <c r="AL7" i="15"/>
  <c r="AK3" i="78"/>
  <c r="AK7" i="78"/>
  <c r="AK5" i="78"/>
  <c r="AH3" i="73"/>
  <c r="AH6" i="73"/>
  <c r="AH4" i="61"/>
  <c r="AH3" i="61"/>
  <c r="AH5" i="61"/>
  <c r="AH6" i="61"/>
  <c r="AH4" i="75"/>
  <c r="AH6" i="75"/>
  <c r="AH3" i="75"/>
  <c r="AH5" i="75"/>
  <c r="AH4" i="76"/>
  <c r="AH3" i="76"/>
  <c r="AH6" i="76"/>
  <c r="AH4" i="60"/>
  <c r="AH3" i="60"/>
  <c r="AH5" i="60"/>
  <c r="AH6" i="60"/>
  <c r="AH4" i="58"/>
  <c r="AH3" i="58"/>
  <c r="AH5" i="58"/>
  <c r="AH4" i="55"/>
  <c r="AH3" i="55"/>
  <c r="AH6" i="55"/>
  <c r="AH5" i="55"/>
  <c r="AH4" i="74"/>
  <c r="AH3" i="74"/>
  <c r="AH5" i="74"/>
  <c r="AH5" i="72"/>
  <c r="AH3" i="72"/>
  <c r="AH6" i="72"/>
  <c r="AL5" i="15"/>
  <c r="AG5" i="15"/>
  <c r="AJ5" i="15"/>
  <c r="AJ3" i="15"/>
  <c r="AJ6" i="15"/>
  <c r="AJ8" i="15"/>
  <c r="AJ5" i="11"/>
  <c r="AL4" i="11"/>
  <c r="AL3" i="11"/>
  <c r="AG6" i="15"/>
  <c r="AJ7" i="15"/>
  <c r="AM7" i="15" s="1"/>
  <c r="AJ9" i="15"/>
  <c r="AG9" i="15"/>
  <c r="AL6" i="15"/>
  <c r="AL8" i="15"/>
  <c r="AG7" i="15"/>
  <c r="AL9" i="15"/>
  <c r="AG8" i="15"/>
  <c r="AL3" i="15"/>
  <c r="N4" i="15"/>
  <c r="AG4" i="15" s="1"/>
  <c r="AJ4" i="15"/>
  <c r="AG3" i="15"/>
  <c r="AL5" i="11"/>
  <c r="AG5" i="11"/>
  <c r="AL6" i="11"/>
  <c r="AJ6" i="11"/>
  <c r="AG6" i="11"/>
  <c r="AG3" i="11"/>
  <c r="AJ3" i="11"/>
  <c r="U4" i="11"/>
  <c r="AM9" i="15" l="1"/>
  <c r="AI9" i="15" s="1"/>
  <c r="AM5" i="15"/>
  <c r="AI5" i="15" s="1"/>
  <c r="AM6" i="15"/>
  <c r="AI6" i="15" s="1"/>
  <c r="AM3" i="15"/>
  <c r="AI3" i="15" s="1"/>
  <c r="AI7" i="15"/>
  <c r="AL4" i="15"/>
  <c r="AM4" i="15" s="1"/>
  <c r="AI4" i="15" s="1"/>
  <c r="AM8" i="15"/>
  <c r="AI8" i="15" s="1"/>
  <c r="AM5" i="11"/>
  <c r="AI5" i="11" s="1"/>
  <c r="AM3" i="11"/>
  <c r="AI3" i="11" s="1"/>
  <c r="AM6" i="11"/>
  <c r="AI6" i="11" s="1"/>
  <c r="AJ4" i="11"/>
  <c r="AM4" i="11" s="1"/>
  <c r="AG4" i="11"/>
  <c r="AH4" i="15" l="1"/>
  <c r="AH3" i="15"/>
  <c r="AH8" i="15"/>
  <c r="AH6" i="15"/>
  <c r="AH7" i="15"/>
  <c r="AH5" i="15"/>
  <c r="AH9" i="15"/>
  <c r="AI4" i="11"/>
  <c r="AH4" i="11" s="1"/>
  <c r="AH5" i="11" l="1"/>
  <c r="AH3" i="11"/>
  <c r="AH6" i="11"/>
  <c r="H22" i="15" l="1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2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3" i="15"/>
  <c r="D2" i="15"/>
  <c r="H7" i="11" l="1"/>
  <c r="H6" i="11"/>
  <c r="H5" i="11"/>
  <c r="H4" i="11"/>
  <c r="H3" i="11"/>
  <c r="H2" i="11"/>
  <c r="D7" i="11"/>
  <c r="D6" i="11"/>
  <c r="D5" i="11"/>
  <c r="D4" i="11"/>
  <c r="D3" i="11"/>
  <c r="D2" i="11"/>
</calcChain>
</file>

<file path=xl/sharedStrings.xml><?xml version="1.0" encoding="utf-8"?>
<sst xmlns="http://schemas.openxmlformats.org/spreadsheetml/2006/main" count="1861" uniqueCount="298">
  <si>
    <t>1.</t>
  </si>
  <si>
    <t>2.</t>
  </si>
  <si>
    <t>3.</t>
  </si>
  <si>
    <t>4.</t>
  </si>
  <si>
    <t>5.</t>
  </si>
  <si>
    <t>6.</t>
  </si>
  <si>
    <t>7.</t>
  </si>
  <si>
    <t>:</t>
  </si>
  <si>
    <t>BODY</t>
  </si>
  <si>
    <t>POŘADÍ</t>
  </si>
  <si>
    <t>MÍČE</t>
  </si>
  <si>
    <t>KEY</t>
  </si>
  <si>
    <t>ZÁKLADNÍ INFORMACE: Turnaj BMV, oblast FM, Raškovice</t>
  </si>
  <si>
    <t>MÍSTO:</t>
  </si>
  <si>
    <t>Hala Raškovice</t>
  </si>
  <si>
    <t>DATUM:</t>
  </si>
  <si>
    <t>Středa 17.3.2019</t>
  </si>
  <si>
    <t>POČET DĚTÍ:</t>
  </si>
  <si>
    <t>POČET DRUŽSTEV:</t>
  </si>
  <si>
    <t>BARVA</t>
  </si>
  <si>
    <t>TÝMŮ</t>
  </si>
  <si>
    <t>DĚTÍ</t>
  </si>
  <si>
    <t>ŽLUTÁ</t>
  </si>
  <si>
    <t xml:space="preserve">ORANŽOVÁ </t>
  </si>
  <si>
    <t xml:space="preserve">ČERVENÁ </t>
  </si>
  <si>
    <t>CELKEM TÝMŮ</t>
  </si>
  <si>
    <t>ORGANIZÁTOR TURNAJE:</t>
  </si>
  <si>
    <t>VK Raškovice z.s.</t>
  </si>
  <si>
    <t>Šárka Sonnková</t>
  </si>
  <si>
    <t>VEDOUCÍ ŽLUTÁ:</t>
  </si>
  <si>
    <t>Markéta Muroňová</t>
  </si>
  <si>
    <t>VEDOUCÍ ORANŽOVÁ:</t>
  </si>
  <si>
    <t>Věra Kurečková</t>
  </si>
  <si>
    <t>VEDOUCÍ ČERVENÁ</t>
  </si>
  <si>
    <t>Stanislav Novotný</t>
  </si>
  <si>
    <t>VEDOUCÍ ORANŽOVO-ČERVENÁ</t>
  </si>
  <si>
    <t>Olga Domeny</t>
  </si>
  <si>
    <t>VEDOUCÍ ZELENÁ</t>
  </si>
  <si>
    <t>PC CENTRUM:</t>
  </si>
  <si>
    <t>MODERÁTOR:</t>
  </si>
  <si>
    <t>Zbyněk Sonnek</t>
  </si>
  <si>
    <t>ADMINISTRATIVA:</t>
  </si>
  <si>
    <t>oranžová</t>
  </si>
  <si>
    <t>červená</t>
  </si>
  <si>
    <t>oranžovo-červená</t>
  </si>
  <si>
    <t>zelená</t>
  </si>
  <si>
    <t>ZELENÁ</t>
  </si>
  <si>
    <t>ORANŽOVO</t>
  </si>
  <si>
    <t>ČERVENÁ</t>
  </si>
  <si>
    <t>Jiří Biolek</t>
  </si>
  <si>
    <t>číslo</t>
  </si>
  <si>
    <t>žlutá barva</t>
  </si>
  <si>
    <t>počet dětí</t>
  </si>
  <si>
    <t xml:space="preserve">oranžová </t>
  </si>
  <si>
    <t>Raškovice A</t>
  </si>
  <si>
    <t>SK Metylovice</t>
  </si>
  <si>
    <t>VK Raškovice B</t>
  </si>
  <si>
    <t>Raškovice B</t>
  </si>
  <si>
    <t>TJ Sokol Frýdek-Místek</t>
  </si>
  <si>
    <t>SK Slezan Orlová</t>
  </si>
  <si>
    <t>VK Brušperk A</t>
  </si>
  <si>
    <t>VK Brušperk</t>
  </si>
  <si>
    <t>Raškovice C</t>
  </si>
  <si>
    <t>VK Brušperk B</t>
  </si>
  <si>
    <t>VK Raškovice A</t>
  </si>
  <si>
    <t>TJ Sokol Frýdek-MÍSTEK</t>
  </si>
  <si>
    <t>VK Brušperk C</t>
  </si>
  <si>
    <t>Beskyďáček Kozlovice A</t>
  </si>
  <si>
    <t>SK Metylovice A</t>
  </si>
  <si>
    <t>Beskyďáček Kozlovice</t>
  </si>
  <si>
    <t>Beskyďáček 8.ZŠ</t>
  </si>
  <si>
    <t>Beskyďáček Mix A</t>
  </si>
  <si>
    <t>Beskyďáček 8.ZŠ A</t>
  </si>
  <si>
    <t>Beskyďáček 8.ZŠ B</t>
  </si>
  <si>
    <t>Green Volley A</t>
  </si>
  <si>
    <t>Beskyďáček - 5.ZŠ A</t>
  </si>
  <si>
    <t>Beskyďáček 6.ZŠ</t>
  </si>
  <si>
    <t>Green Volley B</t>
  </si>
  <si>
    <t>Beskyďáček - 5.ZŠ B</t>
  </si>
  <si>
    <t>Beskyďáček Sedliště</t>
  </si>
  <si>
    <t>TJ Rožnov p/R. A</t>
  </si>
  <si>
    <t>Green Volley C</t>
  </si>
  <si>
    <t>Beskyďáček Mix B</t>
  </si>
  <si>
    <t>Kunčice A</t>
  </si>
  <si>
    <t>TJ Rožnov p/R. B</t>
  </si>
  <si>
    <t>Green Volley D</t>
  </si>
  <si>
    <t>Kunčice B</t>
  </si>
  <si>
    <t>TJ Rožnov p/R. C</t>
  </si>
  <si>
    <t>Kunčice C</t>
  </si>
  <si>
    <t>Janovice A</t>
  </si>
  <si>
    <t>Ostravice A</t>
  </si>
  <si>
    <t>Red Volley A</t>
  </si>
  <si>
    <t>Pržno A</t>
  </si>
  <si>
    <t>Ostravice B</t>
  </si>
  <si>
    <t>Red Volley B</t>
  </si>
  <si>
    <t>Beskyďáček Mix C</t>
  </si>
  <si>
    <t>Palkovice A</t>
  </si>
  <si>
    <t>Zlatohrad A</t>
  </si>
  <si>
    <t>Palkovice B</t>
  </si>
  <si>
    <t>Zlatohrad B</t>
  </si>
  <si>
    <t>Zlatohrad C</t>
  </si>
  <si>
    <t>Palkovicer B</t>
  </si>
  <si>
    <t>skupiny</t>
  </si>
  <si>
    <t>počet utkání/kurt</t>
  </si>
  <si>
    <t>Janovice</t>
  </si>
  <si>
    <t xml:space="preserve"> 4+4+4+4+4</t>
  </si>
  <si>
    <t>RAŠKOVICE A</t>
  </si>
  <si>
    <t>KUNČICE A</t>
  </si>
  <si>
    <t>PALKOVICE A</t>
  </si>
  <si>
    <t>RAŠKOVICE B</t>
  </si>
  <si>
    <t>METYLOVICE</t>
  </si>
  <si>
    <t>BESKYĎÁČEK MIX A</t>
  </si>
  <si>
    <t>ZLATOHRAD A</t>
  </si>
  <si>
    <t>BESKYĎÁČEK 6. ZŠ</t>
  </si>
  <si>
    <t>OSTRAVICE A</t>
  </si>
  <si>
    <t>ZLATOHRAD B</t>
  </si>
  <si>
    <t>JANOVICE A</t>
  </si>
  <si>
    <t>SK SLEZAN ORLOVÁ</t>
  </si>
  <si>
    <t>BESKYĎÁČEK-SEDLIŠTĚ</t>
  </si>
  <si>
    <t>KUNČICE B</t>
  </si>
  <si>
    <t>PALKOVICE B</t>
  </si>
  <si>
    <t>ZLATOHRAD C</t>
  </si>
  <si>
    <t>ORANŽOVÁ - A</t>
  </si>
  <si>
    <t>BESKYĎÁČEK - KOZLOVICE A</t>
  </si>
  <si>
    <t>ORANŽOVÁ - B</t>
  </si>
  <si>
    <t>ORANŽOVÁ - C</t>
  </si>
  <si>
    <t>ORANŽOVÁ - D</t>
  </si>
  <si>
    <t>ORANŽOVÁ - E</t>
  </si>
  <si>
    <t>ORANŽOVO-ČERVENÁ - A</t>
  </si>
  <si>
    <t>ORANŽOVO-ČERVENÁ - B</t>
  </si>
  <si>
    <t>ORANŽOVO-ČERVENÁ - C</t>
  </si>
  <si>
    <t>ORANŽOVO-ČERVENÁ - D</t>
  </si>
  <si>
    <t>BESKYĎÁČEK 8.ZŠ A</t>
  </si>
  <si>
    <t>ROŽNOV C</t>
  </si>
  <si>
    <t>BRUŠPERK A</t>
  </si>
  <si>
    <t xml:space="preserve">METYLOVICE </t>
  </si>
  <si>
    <t>BESKYĎÁČEK 8.ZŠ B</t>
  </si>
  <si>
    <t>ROŽNOV A</t>
  </si>
  <si>
    <t>ROŽNOV B</t>
  </si>
  <si>
    <t>BRUŠPERK B</t>
  </si>
  <si>
    <t>OSTRAVICE B</t>
  </si>
  <si>
    <t>SOKOL F-M</t>
  </si>
  <si>
    <t>BRUŠPERK</t>
  </si>
  <si>
    <t>ZELENÁ - A</t>
  </si>
  <si>
    <t>ZELENÁ - B</t>
  </si>
  <si>
    <t>SOKOL FM</t>
  </si>
  <si>
    <t>ZELENÁ - C</t>
  </si>
  <si>
    <t>METYLOVICE A</t>
  </si>
  <si>
    <t>ZELENÁ - D</t>
  </si>
  <si>
    <t>GREEN VOLEY A</t>
  </si>
  <si>
    <t>PRŽNO A</t>
  </si>
  <si>
    <t>METYLOVICE B</t>
  </si>
  <si>
    <t>GREEN VOLLEY C</t>
  </si>
  <si>
    <t>JANOVICE</t>
  </si>
  <si>
    <t>RAŠKOVICE C</t>
  </si>
  <si>
    <t>GREEN VOLEEY B</t>
  </si>
  <si>
    <t>RED A</t>
  </si>
  <si>
    <t>GREEN D</t>
  </si>
  <si>
    <t>RED B</t>
  </si>
  <si>
    <t>RED  B</t>
  </si>
  <si>
    <t>ŽLUTÁ B</t>
  </si>
  <si>
    <t>ŽLUTÁ A</t>
  </si>
  <si>
    <t>ŽLUTÁ - C</t>
  </si>
  <si>
    <t>BESKYĎÁČEK KOZLOVICE</t>
  </si>
  <si>
    <t>BESKYĎÁČEK 5. ZŠ B</t>
  </si>
  <si>
    <t>BESKYĎÁČEK 5. ZŠ A</t>
  </si>
  <si>
    <t>BRUŠPERK C</t>
  </si>
  <si>
    <t>BESKYĎÁČEK MIX B</t>
  </si>
  <si>
    <t xml:space="preserve">BESKYĎÁČEK MIX C </t>
  </si>
  <si>
    <t>ORANŽOVÁ - FINÁLE 1.-4.</t>
  </si>
  <si>
    <t>ORANŽOVÁ - FINÁLE 5.-8.</t>
  </si>
  <si>
    <t>ORANŽOVÁ - FINÁLE 9.-12.</t>
  </si>
  <si>
    <t>Orlová</t>
  </si>
  <si>
    <t>Beskyďáček mix A</t>
  </si>
  <si>
    <t>Metylovice</t>
  </si>
  <si>
    <t>Beskyďáček 6. ZŠ</t>
  </si>
  <si>
    <t>ORANŽOVÁ - FINÁLE 13.-16.</t>
  </si>
  <si>
    <t>ORANŽOVÁ - FINÁLE 17.-20.</t>
  </si>
  <si>
    <t>ORANŽOVO-ČERVENÁ - 1.-4.MÍSTO</t>
  </si>
  <si>
    <t>ORANŽOVO-ČERVENÁ - 5.-8.MÍSTO</t>
  </si>
  <si>
    <t>Brušperk A</t>
  </si>
  <si>
    <t>Beskyďáček MIX B</t>
  </si>
  <si>
    <t>ORANŽOVO-ČERVENÁ - O 9.-12.MÍSTO</t>
  </si>
  <si>
    <t>ORANŽOVO-ČERVENÁ - O 13.-16.MÍSTO</t>
  </si>
  <si>
    <t>GREEN B</t>
  </si>
  <si>
    <t>ZELENÁ - 1.-5.MÍSTO</t>
  </si>
  <si>
    <t>ZELENÁ - 6.-9.MÍSTO</t>
  </si>
  <si>
    <t>GREEN A</t>
  </si>
  <si>
    <t>ZELENÁ - 10.-13.MÍSTO</t>
  </si>
  <si>
    <t xml:space="preserve">JANOVICE </t>
  </si>
  <si>
    <t>ZELENÁ - 14.-17.MÍSTO</t>
  </si>
  <si>
    <t>GREEN C</t>
  </si>
  <si>
    <t>ŽLUTÁ - 1.-5.MÍSTO</t>
  </si>
  <si>
    <t>Beskyďáček mix C</t>
  </si>
  <si>
    <t>Beskyďáček 5.ZŠ B</t>
  </si>
  <si>
    <t>BESKYĎÁČEK 5.ZŠ A</t>
  </si>
  <si>
    <t>ŽLUTÁ 6.-10.MÍSTO</t>
  </si>
  <si>
    <t>ŽLUTÁ - 11.-14.MÍSTO</t>
  </si>
  <si>
    <t>9.-12.místo</t>
  </si>
  <si>
    <t>13.-16.místo</t>
  </si>
  <si>
    <t>5.-8.místo</t>
  </si>
  <si>
    <t>1.-4.místo</t>
  </si>
  <si>
    <t>A</t>
  </si>
  <si>
    <t>B</t>
  </si>
  <si>
    <t>C</t>
  </si>
  <si>
    <t>CELKOVÝ POČET DRUŽSTEV</t>
  </si>
  <si>
    <t>POČET KURTŮ</t>
  </si>
  <si>
    <t>ZÁKLADNÍ SKUPINY</t>
  </si>
  <si>
    <t>FINÁLOVÉ SKUPINY</t>
  </si>
  <si>
    <t>celkem</t>
  </si>
  <si>
    <t>5+5+4</t>
  </si>
  <si>
    <t>4+4+4+4+4</t>
  </si>
  <si>
    <t>4+4+4+4</t>
  </si>
  <si>
    <t>4+5+4+4</t>
  </si>
  <si>
    <t>1A</t>
  </si>
  <si>
    <t>2C</t>
  </si>
  <si>
    <t>2B</t>
  </si>
  <si>
    <t>2D</t>
  </si>
  <si>
    <t>3A</t>
  </si>
  <si>
    <t>3D</t>
  </si>
  <si>
    <t>3B</t>
  </si>
  <si>
    <t>4B</t>
  </si>
  <si>
    <t>4C</t>
  </si>
  <si>
    <t>5C</t>
  </si>
  <si>
    <t>5A</t>
  </si>
  <si>
    <t>6B</t>
  </si>
  <si>
    <t>6A</t>
  </si>
  <si>
    <t>Sk Metylovice B</t>
  </si>
  <si>
    <t>6C</t>
  </si>
  <si>
    <t>7A</t>
  </si>
  <si>
    <t>7D</t>
  </si>
  <si>
    <t>7C</t>
  </si>
  <si>
    <t>8C</t>
  </si>
  <si>
    <t>8B</t>
  </si>
  <si>
    <t>9B</t>
  </si>
  <si>
    <t>9C</t>
  </si>
  <si>
    <t>10C</t>
  </si>
  <si>
    <t>10B</t>
  </si>
  <si>
    <t>10A</t>
  </si>
  <si>
    <t>11A</t>
  </si>
  <si>
    <t>11D</t>
  </si>
  <si>
    <t>11C</t>
  </si>
  <si>
    <t>12B</t>
  </si>
  <si>
    <t>12A</t>
  </si>
  <si>
    <t>12C</t>
  </si>
  <si>
    <t>13A</t>
  </si>
  <si>
    <t>13C</t>
  </si>
  <si>
    <t>13D</t>
  </si>
  <si>
    <t>14B</t>
  </si>
  <si>
    <t>14E</t>
  </si>
  <si>
    <t>14D</t>
  </si>
  <si>
    <t>14A</t>
  </si>
  <si>
    <t>15D</t>
  </si>
  <si>
    <t>15A</t>
  </si>
  <si>
    <t>16E</t>
  </si>
  <si>
    <t>16D</t>
  </si>
  <si>
    <t>16B</t>
  </si>
  <si>
    <t>17E</t>
  </si>
  <si>
    <t>17A</t>
  </si>
  <si>
    <t>18D</t>
  </si>
  <si>
    <t>19B</t>
  </si>
  <si>
    <t>20E</t>
  </si>
  <si>
    <t>celkem dětí</t>
  </si>
  <si>
    <t>VK Raškovice C</t>
  </si>
  <si>
    <t>POČET UTKÁNÍ /KURT</t>
  </si>
  <si>
    <t>6+6+7+7</t>
  </si>
  <si>
    <t>6+6+6+6+6</t>
  </si>
  <si>
    <t>10+11</t>
  </si>
  <si>
    <t>6+6+6+6</t>
  </si>
  <si>
    <t>hřiště č.5,6,7,8</t>
  </si>
  <si>
    <t>hřiště č.9,10</t>
  </si>
  <si>
    <t>hřiště č. 11,12,13,14, 15</t>
  </si>
  <si>
    <t>hřiště  16,17,18,19</t>
  </si>
  <si>
    <t>hala 5 x 3,0*4,5m</t>
  </si>
  <si>
    <t>tělocvična 4 x 3,0*4,0m</t>
  </si>
  <si>
    <t>hala 2x 3,0*4,5 m</t>
  </si>
  <si>
    <t>hala 4x 3,0*4,5 m</t>
  </si>
  <si>
    <t>hala 4 x 4,5*6,0 m</t>
  </si>
  <si>
    <t>6+10+6+6</t>
  </si>
  <si>
    <t>hřiště č.1,2,3,4</t>
  </si>
  <si>
    <t>KATEGORIE:</t>
  </si>
  <si>
    <t>POČET KLUBŮ:</t>
  </si>
  <si>
    <t>POČET TÝMŮ</t>
  </si>
  <si>
    <t>Beskyďáček RED (Ostravice, Zlatohrad, TGM, Janovice, Red Volley, Kunčice, Pržno), Beskyďáček GREEN (5. ZŠ, 6.ZŠ, 8. ZŠ, Green Volley,Kozlovice, Sedliště), VK Raškovice, SK Metylovice, TJ Sokol Frýdek-Místek, TJ Rožnov p/Radh., SK Slezan Orlová, TJ Sokol Palkovice, VK Brušperk</t>
  </si>
  <si>
    <t>Hana Bartošová, Jan Sonnek</t>
  </si>
  <si>
    <t>ZDRAVOTNÍK</t>
  </si>
  <si>
    <t>Šárk Strnadlová</t>
  </si>
  <si>
    <t>VEDOUCÍ TURNAJE</t>
  </si>
  <si>
    <t>1.-5. MÍSTO</t>
  </si>
  <si>
    <t>6.-10.MÍSTO</t>
  </si>
  <si>
    <t>11.-14.místo</t>
  </si>
  <si>
    <t>D</t>
  </si>
  <si>
    <t>E</t>
  </si>
  <si>
    <t>17.-20.místo</t>
  </si>
  <si>
    <t>1.-4.MÍSTO</t>
  </si>
  <si>
    <t>6.-9.MÍSTO</t>
  </si>
  <si>
    <t>10.-13.MÍSTO</t>
  </si>
  <si>
    <t>14.-17.místo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</si>
</sst>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3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4"/>
      <color rgb="FFFF0000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trike/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6" fillId="0" borderId="0"/>
    <xf numFmtId="0" fontId="16" fillId="0" borderId="0"/>
  </cellStyleXfs>
  <cellXfs count="451">
    <xf numFmtId="0" fontId="0" fillId="0" borderId="0" xfId="0"/>
    <xf numFmtId="0" fontId="0" fillId="2" borderId="5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9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4" fontId="0" fillId="0" borderId="0" xfId="0" applyNumberFormat="1"/>
    <xf numFmtId="0" fontId="1" fillId="6" borderId="15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1" xfId="0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3" fillId="7" borderId="58" xfId="0" applyFont="1" applyFill="1" applyBorder="1" applyAlignment="1">
      <alignment horizontal="center" vertical="center"/>
    </xf>
    <xf numFmtId="0" fontId="3" fillId="7" borderId="59" xfId="0" applyFont="1" applyFill="1" applyBorder="1" applyAlignment="1">
      <alignment horizontal="center" vertical="center"/>
    </xf>
    <xf numFmtId="0" fontId="3" fillId="7" borderId="60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3" fillId="8" borderId="60" xfId="0" applyFont="1" applyFill="1" applyBorder="1" applyAlignment="1">
      <alignment horizontal="center" vertical="center"/>
    </xf>
    <xf numFmtId="0" fontId="3" fillId="8" borderId="59" xfId="0" applyFont="1" applyFill="1" applyBorder="1" applyAlignment="1">
      <alignment horizontal="center" vertical="center"/>
    </xf>
    <xf numFmtId="0" fontId="3" fillId="0" borderId="0" xfId="1" applyFont="1"/>
    <xf numFmtId="0" fontId="7" fillId="0" borderId="0" xfId="2" applyFont="1"/>
    <xf numFmtId="0" fontId="6" fillId="0" borderId="0" xfId="2"/>
    <xf numFmtId="0" fontId="5" fillId="0" borderId="0" xfId="1"/>
    <xf numFmtId="0" fontId="1" fillId="0" borderId="0" xfId="1" applyFont="1"/>
    <xf numFmtId="0" fontId="8" fillId="0" borderId="0" xfId="2" applyFont="1"/>
    <xf numFmtId="0" fontId="9" fillId="0" borderId="0" xfId="2" applyFont="1"/>
    <xf numFmtId="0" fontId="10" fillId="0" borderId="0" xfId="2" applyFont="1"/>
    <xf numFmtId="0" fontId="11" fillId="0" borderId="0" xfId="2" applyFont="1" applyAlignment="1">
      <alignment horizontal="center" vertical="center"/>
    </xf>
    <xf numFmtId="0" fontId="9" fillId="0" borderId="0" xfId="2" applyFont="1" applyAlignment="1">
      <alignment horizontal="left"/>
    </xf>
    <xf numFmtId="0" fontId="9" fillId="0" borderId="0" xfId="2" applyFont="1" applyAlignment="1">
      <alignment vertical="center" wrapText="1"/>
    </xf>
    <xf numFmtId="0" fontId="12" fillId="0" borderId="1" xfId="2" applyFont="1" applyBorder="1" applyAlignment="1">
      <alignment horizontal="center"/>
    </xf>
    <xf numFmtId="0" fontId="10" fillId="0" borderId="1" xfId="2" applyFont="1" applyBorder="1" applyAlignment="1">
      <alignment horizontal="center" vertical="center"/>
    </xf>
    <xf numFmtId="0" fontId="13" fillId="10" borderId="1" xfId="2" applyFont="1" applyFill="1" applyBorder="1" applyAlignment="1">
      <alignment horizontal="center" vertical="center"/>
    </xf>
    <xf numFmtId="0" fontId="10" fillId="0" borderId="0" xfId="2" applyFont="1" applyAlignment="1">
      <alignment horizontal="left"/>
    </xf>
    <xf numFmtId="0" fontId="0" fillId="0" borderId="0" xfId="1" applyFont="1"/>
    <xf numFmtId="0" fontId="9" fillId="0" borderId="0" xfId="1" applyFont="1"/>
    <xf numFmtId="0" fontId="0" fillId="5" borderId="1" xfId="2" applyFont="1" applyFill="1" applyBorder="1" applyAlignment="1">
      <alignment horizontal="center"/>
    </xf>
    <xf numFmtId="0" fontId="0" fillId="8" borderId="1" xfId="2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0" fillId="7" borderId="52" xfId="0" applyFill="1" applyBorder="1" applyAlignment="1">
      <alignment vertical="center"/>
    </xf>
    <xf numFmtId="0" fontId="0" fillId="7" borderId="51" xfId="0" applyFill="1" applyBorder="1" applyAlignment="1">
      <alignment vertical="center"/>
    </xf>
    <xf numFmtId="0" fontId="0" fillId="7" borderId="5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0" fillId="7" borderId="39" xfId="0" applyFill="1" applyBorder="1" applyAlignment="1">
      <alignment vertical="center"/>
    </xf>
    <xf numFmtId="0" fontId="0" fillId="9" borderId="51" xfId="0" applyFill="1" applyBorder="1" applyAlignment="1">
      <alignment vertical="center"/>
    </xf>
    <xf numFmtId="0" fontId="0" fillId="9" borderId="52" xfId="0" applyFill="1" applyBorder="1" applyAlignment="1">
      <alignment vertical="center"/>
    </xf>
    <xf numFmtId="0" fontId="0" fillId="9" borderId="53" xfId="0" applyFill="1" applyBorder="1" applyAlignment="1">
      <alignment vertical="center"/>
    </xf>
    <xf numFmtId="0" fontId="0" fillId="9" borderId="21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39" xfId="0" applyFill="1" applyBorder="1" applyAlignment="1">
      <alignment vertical="center"/>
    </xf>
    <xf numFmtId="0" fontId="3" fillId="5" borderId="58" xfId="0" applyFont="1" applyFill="1" applyBorder="1" applyAlignment="1">
      <alignment horizontal="center" vertical="center"/>
    </xf>
    <xf numFmtId="0" fontId="0" fillId="7" borderId="22" xfId="0" applyFill="1" applyBorder="1" applyAlignment="1">
      <alignment vertical="center"/>
    </xf>
    <xf numFmtId="0" fontId="0" fillId="7" borderId="34" xfId="0" applyFill="1" applyBorder="1" applyAlignment="1">
      <alignment vertical="center"/>
    </xf>
    <xf numFmtId="0" fontId="0" fillId="7" borderId="40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3" fillId="11" borderId="58" xfId="0" applyFont="1" applyFill="1" applyBorder="1" applyAlignment="1">
      <alignment horizontal="center" vertical="center"/>
    </xf>
    <xf numFmtId="0" fontId="3" fillId="11" borderId="59" xfId="0" applyFont="1" applyFill="1" applyBorder="1" applyAlignment="1">
      <alignment horizontal="center" vertical="center"/>
    </xf>
    <xf numFmtId="0" fontId="3" fillId="11" borderId="60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0" fontId="1" fillId="7" borderId="60" xfId="0" applyFont="1" applyFill="1" applyBorder="1" applyAlignment="1">
      <alignment horizontal="center" vertical="center"/>
    </xf>
    <xf numFmtId="0" fontId="4" fillId="0" borderId="57" xfId="0" applyFont="1" applyBorder="1" applyAlignment="1">
      <alignment horizontal="center" textRotation="255"/>
    </xf>
    <xf numFmtId="0" fontId="4" fillId="0" borderId="48" xfId="0" applyFont="1" applyBorder="1" applyAlignment="1">
      <alignment horizontal="center" textRotation="255"/>
    </xf>
    <xf numFmtId="0" fontId="18" fillId="7" borderId="16" xfId="0" applyFont="1" applyFill="1" applyBorder="1" applyAlignment="1">
      <alignment horizontal="center" vertical="center"/>
    </xf>
    <xf numFmtId="0" fontId="18" fillId="7" borderId="17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1" fillId="7" borderId="58" xfId="0" applyFont="1" applyFill="1" applyBorder="1" applyAlignment="1">
      <alignment horizontal="center" vertical="center"/>
    </xf>
    <xf numFmtId="0" fontId="1" fillId="7" borderId="62" xfId="0" applyFont="1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7" borderId="34" xfId="0" applyFill="1" applyBorder="1" applyAlignment="1">
      <alignment horizontal="center" vertical="center"/>
    </xf>
    <xf numFmtId="0" fontId="0" fillId="7" borderId="40" xfId="0" applyFill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8" fillId="5" borderId="16" xfId="0" applyFont="1" applyFill="1" applyBorder="1" applyAlignment="1">
      <alignment horizontal="center" vertical="center"/>
    </xf>
    <xf numFmtId="0" fontId="18" fillId="5" borderId="17" xfId="0" applyFont="1" applyFill="1" applyBorder="1" applyAlignment="1">
      <alignment horizontal="center" vertical="center"/>
    </xf>
    <xf numFmtId="0" fontId="18" fillId="5" borderId="18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" fillId="5" borderId="58" xfId="0" applyFont="1" applyFill="1" applyBorder="1" applyAlignment="1">
      <alignment horizontal="center" vertical="center"/>
    </xf>
    <xf numFmtId="0" fontId="1" fillId="5" borderId="62" xfId="0" applyFont="1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39" xfId="0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20" fillId="9" borderId="16" xfId="0" applyFont="1" applyFill="1" applyBorder="1" applyAlignment="1">
      <alignment horizontal="center" vertical="center"/>
    </xf>
    <xf numFmtId="0" fontId="20" fillId="9" borderId="17" xfId="0" applyFont="1" applyFill="1" applyBorder="1" applyAlignment="1">
      <alignment horizontal="center" vertical="center"/>
    </xf>
    <xf numFmtId="0" fontId="20" fillId="9" borderId="18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26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5" fillId="8" borderId="1" xfId="2" applyFont="1" applyFill="1" applyBorder="1" applyAlignment="1">
      <alignment horizontal="center"/>
    </xf>
    <xf numFmtId="0" fontId="11" fillId="10" borderId="1" xfId="2" applyFont="1" applyFill="1" applyBorder="1" applyAlignment="1">
      <alignment horizontal="center" vertical="center"/>
    </xf>
    <xf numFmtId="0" fontId="0" fillId="9" borderId="2" xfId="2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9" fillId="0" borderId="0" xfId="2" applyFont="1" applyAlignment="1">
      <alignment horizontal="left" vertical="center" wrapText="1"/>
    </xf>
    <xf numFmtId="0" fontId="12" fillId="0" borderId="1" xfId="2" applyFont="1" applyBorder="1" applyAlignment="1">
      <alignment horizontal="center"/>
    </xf>
    <xf numFmtId="0" fontId="9" fillId="7" borderId="1" xfId="2" applyFont="1" applyFill="1" applyBorder="1" applyAlignment="1">
      <alignment horizontal="center"/>
    </xf>
    <xf numFmtId="0" fontId="9" fillId="5" borderId="1" xfId="2" applyFont="1" applyFill="1" applyBorder="1" applyAlignment="1">
      <alignment horizontal="center"/>
    </xf>
    <xf numFmtId="0" fontId="2" fillId="11" borderId="13" xfId="0" applyFont="1" applyFill="1" applyBorder="1" applyAlignment="1">
      <alignment horizontal="center" vertical="center"/>
    </xf>
    <xf numFmtId="0" fontId="2" fillId="11" borderId="20" xfId="0" applyFont="1" applyFill="1" applyBorder="1" applyAlignment="1">
      <alignment horizontal="center" vertical="center"/>
    </xf>
    <xf numFmtId="0" fontId="2" fillId="11" borderId="8" xfId="0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center" vertical="center"/>
    </xf>
    <xf numFmtId="0" fontId="1" fillId="11" borderId="58" xfId="0" applyFont="1" applyFill="1" applyBorder="1" applyAlignment="1">
      <alignment horizontal="center" vertical="center"/>
    </xf>
    <xf numFmtId="0" fontId="1" fillId="11" borderId="62" xfId="0" applyFont="1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0" fillId="11" borderId="36" xfId="0" applyFill="1" applyBorder="1" applyAlignment="1">
      <alignment horizontal="center" vertical="center"/>
    </xf>
    <xf numFmtId="0" fontId="0" fillId="11" borderId="37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39" xfId="0" applyFill="1" applyBorder="1" applyAlignment="1">
      <alignment horizontal="center" vertical="center"/>
    </xf>
    <xf numFmtId="0" fontId="0" fillId="11" borderId="22" xfId="0" applyFill="1" applyBorder="1" applyAlignment="1">
      <alignment horizontal="center" vertical="center"/>
    </xf>
    <xf numFmtId="0" fontId="0" fillId="11" borderId="34" xfId="0" applyFill="1" applyBorder="1" applyAlignment="1">
      <alignment horizontal="center" vertical="center"/>
    </xf>
    <xf numFmtId="0" fontId="0" fillId="11" borderId="40" xfId="0" applyFill="1" applyBorder="1" applyAlignment="1">
      <alignment horizontal="center" vertical="center"/>
    </xf>
    <xf numFmtId="0" fontId="20" fillId="8" borderId="16" xfId="0" applyFont="1" applyFill="1" applyBorder="1" applyAlignment="1">
      <alignment horizontal="center" vertical="center"/>
    </xf>
    <xf numFmtId="0" fontId="20" fillId="8" borderId="17" xfId="0" applyFont="1" applyFill="1" applyBorder="1" applyAlignment="1">
      <alignment horizontal="center" vertical="center"/>
    </xf>
    <xf numFmtId="0" fontId="20" fillId="8" borderId="18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" fillId="8" borderId="20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0" fontId="1" fillId="8" borderId="61" xfId="0" applyFont="1" applyFill="1" applyBorder="1" applyAlignment="1">
      <alignment horizontal="center" vertical="center"/>
    </xf>
    <xf numFmtId="0" fontId="1" fillId="8" borderId="60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" fillId="8" borderId="58" xfId="0" applyFont="1" applyFill="1" applyBorder="1" applyAlignment="1">
      <alignment horizontal="center" vertical="center"/>
    </xf>
    <xf numFmtId="0" fontId="1" fillId="8" borderId="6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3" fillId="8" borderId="58" xfId="0" applyFont="1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19" fillId="11" borderId="16" xfId="0" applyFont="1" applyFill="1" applyBorder="1" applyAlignment="1">
      <alignment horizontal="center" vertical="center"/>
    </xf>
    <xf numFmtId="0" fontId="18" fillId="11" borderId="17" xfId="0" applyFont="1" applyFill="1" applyBorder="1" applyAlignment="1">
      <alignment horizontal="center" vertical="center"/>
    </xf>
    <xf numFmtId="0" fontId="18" fillId="11" borderId="18" xfId="0" applyFont="1" applyFill="1" applyBorder="1" applyAlignment="1">
      <alignment horizontal="center" vertical="center"/>
    </xf>
    <xf numFmtId="0" fontId="21" fillId="11" borderId="13" xfId="0" applyFont="1" applyFill="1" applyBorder="1" applyAlignment="1">
      <alignment horizontal="center" vertical="center"/>
    </xf>
    <xf numFmtId="0" fontId="21" fillId="11" borderId="20" xfId="0" applyFont="1" applyFill="1" applyBorder="1" applyAlignment="1">
      <alignment horizontal="center" vertical="center"/>
    </xf>
    <xf numFmtId="0" fontId="21" fillId="11" borderId="8" xfId="0" applyFont="1" applyFill="1" applyBorder="1" applyAlignment="1">
      <alignment horizontal="center" vertical="center"/>
    </xf>
    <xf numFmtId="0" fontId="21" fillId="11" borderId="26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" fillId="0" borderId="44" xfId="2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3" fillId="7" borderId="58" xfId="0" applyFont="1" applyFill="1" applyBorder="1" applyAlignment="1">
      <alignment horizontal="center" vertical="center"/>
    </xf>
    <xf numFmtId="0" fontId="3" fillId="7" borderId="59" xfId="0" applyFont="1" applyFill="1" applyBorder="1" applyAlignment="1">
      <alignment horizontal="center" vertical="center"/>
    </xf>
    <xf numFmtId="0" fontId="3" fillId="7" borderId="60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5" fillId="0" borderId="0" xfId="1"/>
    <xf numFmtId="0" fontId="1" fillId="0" borderId="0" xfId="1" applyFont="1"/>
    <xf numFmtId="0" fontId="9" fillId="0" borderId="0" xfId="2" applyFont="1"/>
    <xf numFmtId="0" fontId="10" fillId="0" borderId="0" xfId="2" applyFont="1"/>
    <xf numFmtId="0" fontId="11" fillId="0" borderId="0" xfId="2" applyFont="1" applyAlignment="1">
      <alignment horizontal="center" vertical="center"/>
    </xf>
    <xf numFmtId="0" fontId="1" fillId="7" borderId="33" xfId="0" applyFont="1" applyFill="1" applyBorder="1" applyAlignment="1">
      <alignment horizontal="center" vertical="center"/>
    </xf>
    <xf numFmtId="0" fontId="1" fillId="5" borderId="33" xfId="0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horizontal="center" vertical="center"/>
    </xf>
    <xf numFmtId="0" fontId="1" fillId="9" borderId="33" xfId="0" applyFont="1" applyFill="1" applyBorder="1" applyAlignment="1">
      <alignment horizontal="center" vertical="center"/>
    </xf>
    <xf numFmtId="0" fontId="1" fillId="9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6" fillId="7" borderId="1" xfId="3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0" fontId="16" fillId="5" borderId="1" xfId="3" applyFill="1" applyBorder="1" applyAlignment="1">
      <alignment horizontal="left"/>
    </xf>
    <xf numFmtId="0" fontId="16" fillId="5" borderId="1" xfId="3" applyFill="1" applyBorder="1" applyAlignment="1">
      <alignment horizontal="left" vertical="center"/>
    </xf>
    <xf numFmtId="0" fontId="0" fillId="5" borderId="1" xfId="0" applyFill="1" applyBorder="1" applyAlignment="1">
      <alignment horizontal="left"/>
    </xf>
    <xf numFmtId="0" fontId="0" fillId="9" borderId="1" xfId="0" applyFill="1" applyBorder="1" applyAlignment="1">
      <alignment horizontal="left" vertical="center"/>
    </xf>
    <xf numFmtId="0" fontId="0" fillId="9" borderId="1" xfId="0" applyFill="1" applyBorder="1" applyAlignment="1">
      <alignment horizontal="left"/>
    </xf>
    <xf numFmtId="0" fontId="15" fillId="9" borderId="1" xfId="0" applyFont="1" applyFill="1" applyBorder="1" applyAlignment="1">
      <alignment horizontal="left" vertical="center"/>
    </xf>
    <xf numFmtId="0" fontId="9" fillId="8" borderId="1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/>
    </xf>
    <xf numFmtId="0" fontId="0" fillId="7" borderId="13" xfId="0" applyFill="1" applyBorder="1" applyAlignment="1">
      <alignment horizontal="center" vertical="center"/>
    </xf>
    <xf numFmtId="0" fontId="25" fillId="13" borderId="6" xfId="0" applyFont="1" applyFill="1" applyBorder="1" applyAlignment="1">
      <alignment horizontal="center" vertical="center"/>
    </xf>
    <xf numFmtId="0" fontId="26" fillId="13" borderId="2" xfId="3" applyFont="1" applyFill="1" applyBorder="1" applyAlignment="1">
      <alignment horizontal="left" vertical="center"/>
    </xf>
    <xf numFmtId="0" fontId="25" fillId="13" borderId="1" xfId="0" applyFont="1" applyFill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5" fillId="5" borderId="24" xfId="0" applyFont="1" applyFill="1" applyBorder="1" applyAlignment="1">
      <alignment horizontal="center" vertical="center"/>
    </xf>
    <xf numFmtId="0" fontId="15" fillId="5" borderId="25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12" borderId="26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0" fillId="7" borderId="24" xfId="0" applyFill="1" applyBorder="1"/>
    <xf numFmtId="0" fontId="15" fillId="7" borderId="25" xfId="0" applyFont="1" applyFill="1" applyBorder="1" applyAlignment="1">
      <alignment horizontal="center" vertical="center"/>
    </xf>
    <xf numFmtId="0" fontId="0" fillId="5" borderId="23" xfId="0" applyFill="1" applyBorder="1"/>
    <xf numFmtId="0" fontId="0" fillId="5" borderId="24" xfId="0" applyFill="1" applyBorder="1"/>
    <xf numFmtId="0" fontId="0" fillId="8" borderId="23" xfId="0" applyFill="1" applyBorder="1"/>
    <xf numFmtId="0" fontId="0" fillId="8" borderId="24" xfId="0" applyFill="1" applyBorder="1"/>
    <xf numFmtId="0" fontId="15" fillId="8" borderId="25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27" fillId="11" borderId="24" xfId="0" applyFont="1" applyFill="1" applyBorder="1"/>
    <xf numFmtId="0" fontId="28" fillId="11" borderId="24" xfId="0" applyFont="1" applyFill="1" applyBorder="1" applyAlignment="1">
      <alignment horizontal="center" vertical="center"/>
    </xf>
    <xf numFmtId="0" fontId="0" fillId="9" borderId="24" xfId="0" applyFill="1" applyBorder="1"/>
    <xf numFmtId="0" fontId="15" fillId="9" borderId="25" xfId="0" applyFont="1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12" borderId="14" xfId="0" applyFill="1" applyBorder="1" applyAlignment="1">
      <alignment horizontal="left" vertical="center"/>
    </xf>
    <xf numFmtId="0" fontId="0" fillId="12" borderId="14" xfId="0" applyFill="1" applyBorder="1" applyAlignment="1">
      <alignment horizontal="center" vertical="center"/>
    </xf>
    <xf numFmtId="0" fontId="0" fillId="12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center" vertical="center"/>
    </xf>
    <xf numFmtId="0" fontId="0" fillId="5" borderId="14" xfId="0" applyFill="1" applyBorder="1" applyAlignment="1">
      <alignment horizontal="left" vertical="center"/>
    </xf>
    <xf numFmtId="0" fontId="0" fillId="5" borderId="32" xfId="0" applyFill="1" applyBorder="1" applyAlignment="1">
      <alignment horizontal="center" vertical="center"/>
    </xf>
    <xf numFmtId="0" fontId="0" fillId="9" borderId="14" xfId="0" applyFill="1" applyBorder="1" applyAlignment="1">
      <alignment horizontal="left" vertical="center"/>
    </xf>
    <xf numFmtId="0" fontId="0" fillId="9" borderId="15" xfId="0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28" fillId="11" borderId="4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left" vertical="center"/>
    </xf>
    <xf numFmtId="0" fontId="28" fillId="11" borderId="23" xfId="0" applyFont="1" applyFill="1" applyBorder="1" applyAlignment="1">
      <alignment horizontal="center" vertical="center"/>
    </xf>
    <xf numFmtId="0" fontId="27" fillId="11" borderId="24" xfId="0" applyFont="1" applyFill="1" applyBorder="1" applyAlignment="1">
      <alignment horizontal="center" vertical="center"/>
    </xf>
    <xf numFmtId="0" fontId="27" fillId="11" borderId="25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0" fontId="15" fillId="12" borderId="35" xfId="0" applyFont="1" applyFill="1" applyBorder="1" applyAlignment="1">
      <alignment horizontal="center" vertical="center" wrapText="1"/>
    </xf>
    <xf numFmtId="0" fontId="15" fillId="12" borderId="23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23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9" fillId="5" borderId="8" xfId="0" applyFont="1" applyFill="1" applyBorder="1" applyAlignment="1">
      <alignment horizontal="center" vertical="center"/>
    </xf>
    <xf numFmtId="0" fontId="17" fillId="7" borderId="45" xfId="0" applyFont="1" applyFill="1" applyBorder="1" applyAlignment="1">
      <alignment horizontal="center" vertical="center" wrapText="1"/>
    </xf>
    <xf numFmtId="0" fontId="17" fillId="5" borderId="45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0" fontId="0" fillId="5" borderId="54" xfId="0" applyFill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1" fillId="7" borderId="23" xfId="0" applyFont="1" applyFill="1" applyBorder="1"/>
    <xf numFmtId="0" fontId="17" fillId="9" borderId="38" xfId="0" applyFont="1" applyFill="1" applyBorder="1" applyAlignment="1">
      <alignment horizontal="center" vertical="center" wrapText="1"/>
    </xf>
    <xf numFmtId="0" fontId="15" fillId="9" borderId="31" xfId="0" applyFont="1" applyFill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0" fontId="28" fillId="11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30" fillId="11" borderId="38" xfId="0" applyFont="1" applyFill="1" applyBorder="1" applyAlignment="1">
      <alignment horizontal="center" vertical="center" wrapText="1"/>
    </xf>
    <xf numFmtId="0" fontId="28" fillId="11" borderId="5" xfId="0" applyFont="1" applyFill="1" applyBorder="1" applyAlignment="1">
      <alignment horizontal="center" vertical="center"/>
    </xf>
    <xf numFmtId="0" fontId="28" fillId="11" borderId="5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27" fillId="11" borderId="46" xfId="0" applyFont="1" applyFill="1" applyBorder="1"/>
    <xf numFmtId="0" fontId="0" fillId="0" borderId="1" xfId="0" applyBorder="1"/>
    <xf numFmtId="0" fontId="27" fillId="11" borderId="13" xfId="0" applyFont="1" applyFill="1" applyBorder="1" applyAlignment="1">
      <alignment horizontal="center" vertical="center"/>
    </xf>
    <xf numFmtId="0" fontId="27" fillId="11" borderId="6" xfId="0" applyFont="1" applyFill="1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27" fillId="11" borderId="20" xfId="0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/>
    </xf>
    <xf numFmtId="0" fontId="0" fillId="0" borderId="2" xfId="0" applyBorder="1"/>
    <xf numFmtId="0" fontId="0" fillId="0" borderId="26" xfId="0" applyBorder="1"/>
    <xf numFmtId="0" fontId="0" fillId="9" borderId="45" xfId="0" applyFill="1" applyBorder="1"/>
    <xf numFmtId="0" fontId="0" fillId="9" borderId="46" xfId="0" applyFill="1" applyBorder="1"/>
    <xf numFmtId="0" fontId="15" fillId="9" borderId="47" xfId="0" applyFont="1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0" borderId="8" xfId="0" applyBorder="1"/>
    <xf numFmtId="0" fontId="15" fillId="7" borderId="24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0" fillId="9" borderId="19" xfId="0" applyFill="1" applyBorder="1" applyAlignment="1">
      <alignment horizontal="center" vertical="center"/>
    </xf>
    <xf numFmtId="0" fontId="0" fillId="9" borderId="36" xfId="0" applyFill="1" applyBorder="1" applyAlignment="1">
      <alignment horizontal="center" vertical="center"/>
    </xf>
    <xf numFmtId="0" fontId="0" fillId="9" borderId="37" xfId="0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39" xfId="0" applyFill="1" applyBorder="1" applyAlignment="1">
      <alignment horizontal="center" vertical="center"/>
    </xf>
    <xf numFmtId="0" fontId="0" fillId="9" borderId="22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0" fillId="9" borderId="40" xfId="0" applyFill="1" applyBorder="1" applyAlignment="1">
      <alignment horizontal="center" vertical="center"/>
    </xf>
    <xf numFmtId="0" fontId="1" fillId="9" borderId="58" xfId="0" applyFont="1" applyFill="1" applyBorder="1" applyAlignment="1">
      <alignment horizontal="center" vertical="center"/>
    </xf>
    <xf numFmtId="0" fontId="1" fillId="9" borderId="62" xfId="0" applyFont="1" applyFill="1" applyBorder="1" applyAlignment="1">
      <alignment horizontal="center" vertical="center"/>
    </xf>
    <xf numFmtId="0" fontId="3" fillId="9" borderId="58" xfId="0" applyFont="1" applyFill="1" applyBorder="1" applyAlignment="1">
      <alignment horizontal="center" vertical="center"/>
    </xf>
    <xf numFmtId="0" fontId="3" fillId="9" borderId="59" xfId="0" applyFont="1" applyFill="1" applyBorder="1" applyAlignment="1">
      <alignment horizontal="center" vertical="center"/>
    </xf>
    <xf numFmtId="0" fontId="3" fillId="9" borderId="60" xfId="0" applyFont="1" applyFill="1" applyBorder="1" applyAlignment="1">
      <alignment horizontal="center" vertical="center"/>
    </xf>
    <xf numFmtId="0" fontId="0" fillId="9" borderId="22" xfId="0" applyFill="1" applyBorder="1" applyAlignment="1">
      <alignment vertical="center"/>
    </xf>
    <xf numFmtId="0" fontId="0" fillId="9" borderId="34" xfId="0" applyFill="1" applyBorder="1" applyAlignment="1">
      <alignment vertical="center"/>
    </xf>
    <xf numFmtId="0" fontId="0" fillId="9" borderId="40" xfId="0" applyFill="1" applyBorder="1" applyAlignment="1">
      <alignment vertical="center"/>
    </xf>
    <xf numFmtId="0" fontId="1" fillId="9" borderId="61" xfId="0" applyFont="1" applyFill="1" applyBorder="1" applyAlignment="1">
      <alignment horizontal="center" vertical="center"/>
    </xf>
    <xf numFmtId="0" fontId="1" fillId="9" borderId="60" xfId="0" applyFont="1" applyFill="1" applyBorder="1" applyAlignment="1">
      <alignment horizontal="center" vertical="center"/>
    </xf>
  </cellXfs>
  <cellStyles count="4">
    <cellStyle name="Excel Built-in Normal" xfId="3" xr:uid="{81722666-3E53-46DE-A5DC-CBC225C692A2}"/>
    <cellStyle name="Normální" xfId="0" builtinId="0"/>
    <cellStyle name="normální 2 2" xfId="2" xr:uid="{88E8BC26-4A09-4372-BCA4-2A3C67DEB81F}"/>
    <cellStyle name="Normální 3" xfId="1" xr:uid="{B35DDCE7-3108-4CDE-AF92-F3FC47E372EE}"/>
  </cellStyles>
  <dxfs count="0"/>
  <tableStyles count="0" defaultTableStyle="TableStyleMedium2" defaultPivotStyle="PivotStyleLight16"/>
  <colors>
    <mruColors>
      <color rgb="FFFF9933"/>
      <color rgb="FFFFFF66"/>
      <color rgb="FF03AD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31</xdr:col>
      <xdr:colOff>188119</xdr:colOff>
      <xdr:row>31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C1C98F-C2F5-480A-965D-702F430D1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101" b="25113"/>
        <a:stretch/>
      </xdr:blipFill>
      <xdr:spPr>
        <a:xfrm>
          <a:off x="38100" y="0"/>
          <a:ext cx="19047619" cy="5981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27A5-C591-4D8C-B68E-4F9E86FD7131}">
  <sheetPr>
    <tabColor theme="0"/>
  </sheetPr>
  <dimension ref="A1:Q39"/>
  <sheetViews>
    <sheetView topLeftCell="A19" zoomScaleNormal="100" workbookViewId="0">
      <selection activeCell="E28" sqref="E28"/>
    </sheetView>
  </sheetViews>
  <sheetFormatPr defaultColWidth="29.6640625" defaultRowHeight="14.4" x14ac:dyDescent="0.3"/>
  <cols>
    <col min="1" max="1" width="29.6640625" style="95" customWidth="1"/>
    <col min="2" max="2" width="16.88671875" style="95" customWidth="1"/>
    <col min="3" max="3" width="15.109375" style="95" customWidth="1"/>
    <col min="4" max="255" width="9.109375" style="95" customWidth="1"/>
    <col min="256" max="16384" width="29.6640625" style="95"/>
  </cols>
  <sheetData>
    <row r="1" spans="1:17" ht="21" x14ac:dyDescent="0.4">
      <c r="A1" s="92" t="s">
        <v>12</v>
      </c>
      <c r="B1" s="93"/>
      <c r="C1" s="93"/>
      <c r="D1" s="94"/>
    </row>
    <row r="3" spans="1:17" ht="15.6" x14ac:dyDescent="0.3">
      <c r="A3" s="96" t="s">
        <v>13</v>
      </c>
      <c r="B3" s="97" t="s">
        <v>14</v>
      </c>
      <c r="C3" s="98"/>
      <c r="D3" s="99"/>
    </row>
    <row r="4" spans="1:17" ht="15.6" x14ac:dyDescent="0.3">
      <c r="A4" s="96"/>
      <c r="B4" s="97"/>
      <c r="C4" s="98"/>
      <c r="D4" s="99"/>
    </row>
    <row r="5" spans="1:17" ht="15.6" x14ac:dyDescent="0.3">
      <c r="A5" s="96" t="s">
        <v>15</v>
      </c>
      <c r="B5" s="97" t="s">
        <v>16</v>
      </c>
      <c r="C5" s="98"/>
      <c r="D5" s="99"/>
    </row>
    <row r="6" spans="1:17" ht="15.6" x14ac:dyDescent="0.3">
      <c r="A6" s="96"/>
      <c r="B6" s="98"/>
      <c r="C6" s="98"/>
      <c r="D6" s="99"/>
    </row>
    <row r="7" spans="1:17" ht="18" x14ac:dyDescent="0.3">
      <c r="A7" s="96" t="s">
        <v>17</v>
      </c>
      <c r="B7" s="100">
        <v>174</v>
      </c>
      <c r="C7" s="101"/>
      <c r="D7" s="99"/>
    </row>
    <row r="8" spans="1:17" ht="15.6" x14ac:dyDescent="0.3">
      <c r="A8" s="96"/>
      <c r="B8" s="98"/>
      <c r="C8" s="98"/>
      <c r="D8" s="99"/>
    </row>
    <row r="9" spans="1:17" s="296" customFormat="1" ht="18" x14ac:dyDescent="0.3">
      <c r="A9" s="297" t="s">
        <v>280</v>
      </c>
      <c r="B9" s="300" t="s">
        <v>203</v>
      </c>
      <c r="C9" s="298"/>
      <c r="D9" s="299"/>
    </row>
    <row r="10" spans="1:17" s="296" customFormat="1" ht="15.6" x14ac:dyDescent="0.3">
      <c r="A10" s="297"/>
      <c r="B10" s="298"/>
      <c r="C10" s="298"/>
      <c r="D10" s="299"/>
    </row>
    <row r="11" spans="1:17" x14ac:dyDescent="0.3">
      <c r="A11" s="215" t="s">
        <v>281</v>
      </c>
      <c r="B11" s="216">
        <v>9</v>
      </c>
      <c r="C11" s="217" t="s">
        <v>283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102"/>
      <c r="P11" s="102"/>
      <c r="Q11" s="102"/>
    </row>
    <row r="12" spans="1:17" ht="31.2" customHeight="1" x14ac:dyDescent="0.3">
      <c r="A12" s="215"/>
      <c r="B12" s="216"/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102"/>
      <c r="P12" s="102"/>
      <c r="Q12" s="102"/>
    </row>
    <row r="13" spans="1:17" ht="15.6" x14ac:dyDescent="0.3">
      <c r="A13" s="96"/>
      <c r="B13" s="98"/>
      <c r="C13" s="98"/>
      <c r="D13" s="99"/>
    </row>
    <row r="14" spans="1:17" ht="15.6" x14ac:dyDescent="0.3">
      <c r="A14" s="96" t="s">
        <v>18</v>
      </c>
      <c r="B14" s="218" t="s">
        <v>19</v>
      </c>
      <c r="C14" s="218"/>
      <c r="D14" s="103" t="s">
        <v>20</v>
      </c>
      <c r="E14" s="103" t="s">
        <v>21</v>
      </c>
    </row>
    <row r="15" spans="1:17" ht="15" x14ac:dyDescent="0.3">
      <c r="A15" s="96"/>
      <c r="B15" s="219" t="s">
        <v>22</v>
      </c>
      <c r="C15" s="219"/>
      <c r="D15" s="104">
        <v>14</v>
      </c>
      <c r="E15" s="104">
        <v>30</v>
      </c>
    </row>
    <row r="16" spans="1:17" ht="15" x14ac:dyDescent="0.3">
      <c r="A16" s="96"/>
      <c r="B16" s="220" t="s">
        <v>23</v>
      </c>
      <c r="C16" s="220"/>
      <c r="D16" s="104">
        <v>20</v>
      </c>
      <c r="E16" s="104">
        <v>42</v>
      </c>
    </row>
    <row r="17" spans="1:5" ht="15" x14ac:dyDescent="0.3">
      <c r="A17" s="96"/>
      <c r="B17" s="211" t="s">
        <v>24</v>
      </c>
      <c r="C17" s="211"/>
      <c r="D17" s="104">
        <v>7</v>
      </c>
      <c r="E17" s="104">
        <v>15</v>
      </c>
    </row>
    <row r="18" spans="1:5" ht="15" x14ac:dyDescent="0.3">
      <c r="A18" s="96"/>
      <c r="B18" s="109" t="s">
        <v>47</v>
      </c>
      <c r="C18" s="110" t="s">
        <v>48</v>
      </c>
      <c r="D18" s="104">
        <v>16</v>
      </c>
      <c r="E18" s="104">
        <v>33</v>
      </c>
    </row>
    <row r="19" spans="1:5" ht="15" x14ac:dyDescent="0.3">
      <c r="A19" s="96"/>
      <c r="B19" s="213" t="s">
        <v>46</v>
      </c>
      <c r="C19" s="214"/>
      <c r="D19" s="104">
        <v>17</v>
      </c>
      <c r="E19" s="104">
        <v>54</v>
      </c>
    </row>
    <row r="20" spans="1:5" ht="18" x14ac:dyDescent="0.3">
      <c r="A20" s="96"/>
      <c r="B20" s="212" t="s">
        <v>25</v>
      </c>
      <c r="C20" s="212"/>
      <c r="D20" s="105">
        <f>SUM(D15:D19)</f>
        <v>74</v>
      </c>
      <c r="E20" s="105">
        <f>SUM(E15:E19)</f>
        <v>174</v>
      </c>
    </row>
    <row r="21" spans="1:5" ht="15.6" x14ac:dyDescent="0.3">
      <c r="A21" s="96"/>
      <c r="B21" s="98"/>
      <c r="C21" s="98"/>
      <c r="D21" s="106"/>
    </row>
    <row r="22" spans="1:5" ht="15.6" x14ac:dyDescent="0.3">
      <c r="A22" s="96" t="s">
        <v>26</v>
      </c>
      <c r="B22" s="98" t="s">
        <v>27</v>
      </c>
      <c r="C22" s="98"/>
      <c r="D22" s="99"/>
    </row>
    <row r="23" spans="1:5" ht="15.6" x14ac:dyDescent="0.3">
      <c r="A23" s="96"/>
      <c r="B23" s="98"/>
      <c r="C23" s="98"/>
      <c r="D23" s="99"/>
    </row>
    <row r="24" spans="1:5" ht="15.6" x14ac:dyDescent="0.3">
      <c r="A24" s="96" t="s">
        <v>287</v>
      </c>
      <c r="B24" s="98" t="s">
        <v>28</v>
      </c>
      <c r="C24" s="98"/>
      <c r="D24" s="99"/>
    </row>
    <row r="25" spans="1:5" x14ac:dyDescent="0.3">
      <c r="A25" s="96"/>
    </row>
    <row r="26" spans="1:5" x14ac:dyDescent="0.3">
      <c r="A26" s="96" t="s">
        <v>29</v>
      </c>
      <c r="B26" s="107" t="s">
        <v>30</v>
      </c>
    </row>
    <row r="27" spans="1:5" x14ac:dyDescent="0.3">
      <c r="A27" s="96" t="s">
        <v>31</v>
      </c>
      <c r="B27" s="107" t="s">
        <v>32</v>
      </c>
      <c r="C27" s="98"/>
    </row>
    <row r="28" spans="1:5" x14ac:dyDescent="0.3">
      <c r="A28" s="96" t="s">
        <v>33</v>
      </c>
      <c r="B28" s="98" t="s">
        <v>34</v>
      </c>
      <c r="C28" s="98"/>
    </row>
    <row r="29" spans="1:5" x14ac:dyDescent="0.3">
      <c r="A29" s="96" t="s">
        <v>35</v>
      </c>
      <c r="B29" s="98" t="s">
        <v>36</v>
      </c>
      <c r="C29" s="98"/>
    </row>
    <row r="30" spans="1:5" x14ac:dyDescent="0.3">
      <c r="A30" s="96" t="s">
        <v>37</v>
      </c>
      <c r="B30" s="98" t="s">
        <v>49</v>
      </c>
      <c r="C30" s="98"/>
    </row>
    <row r="32" spans="1:5" x14ac:dyDescent="0.3">
      <c r="A32" s="96" t="s">
        <v>38</v>
      </c>
      <c r="B32" s="98" t="s">
        <v>284</v>
      </c>
    </row>
    <row r="33" spans="1:3" x14ac:dyDescent="0.3">
      <c r="A33" s="96" t="s">
        <v>39</v>
      </c>
      <c r="B33" s="98" t="s">
        <v>40</v>
      </c>
    </row>
    <row r="34" spans="1:3" x14ac:dyDescent="0.3">
      <c r="A34" s="96" t="s">
        <v>41</v>
      </c>
      <c r="B34" s="98" t="s">
        <v>28</v>
      </c>
    </row>
    <row r="35" spans="1:3" x14ac:dyDescent="0.3">
      <c r="A35" s="330" t="s">
        <v>285</v>
      </c>
      <c r="B35" s="108" t="s">
        <v>286</v>
      </c>
      <c r="C35" s="107"/>
    </row>
    <row r="36" spans="1:3" x14ac:dyDescent="0.3">
      <c r="A36" s="330"/>
      <c r="B36" s="108"/>
      <c r="C36" s="107"/>
    </row>
    <row r="37" spans="1:3" x14ac:dyDescent="0.3">
      <c r="B37" s="107"/>
      <c r="C37" s="107"/>
    </row>
    <row r="38" spans="1:3" x14ac:dyDescent="0.3">
      <c r="B38" s="107"/>
      <c r="C38" s="107"/>
    </row>
    <row r="39" spans="1:3" x14ac:dyDescent="0.3">
      <c r="B39" s="107"/>
      <c r="C39" s="107"/>
    </row>
  </sheetData>
  <mergeCells count="9">
    <mergeCell ref="B17:C17"/>
    <mergeCell ref="B20:C20"/>
    <mergeCell ref="B19:C19"/>
    <mergeCell ref="A11:A12"/>
    <mergeCell ref="B11:B12"/>
    <mergeCell ref="C11:N12"/>
    <mergeCell ref="B14:C14"/>
    <mergeCell ref="B15:C15"/>
    <mergeCell ref="B16:C16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D8C4B-31E0-434F-B6FF-BEA2342D09A9}">
  <dimension ref="A1:AM7"/>
  <sheetViews>
    <sheetView topLeftCell="E1" zoomScaleNormal="100" workbookViewId="0">
      <selection activeCell="AG15" sqref="AG15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61" t="s">
        <v>197</v>
      </c>
      <c r="B1" s="162"/>
      <c r="C1" s="162"/>
      <c r="D1" s="162"/>
      <c r="E1" s="162"/>
      <c r="F1" s="162"/>
      <c r="G1" s="162"/>
      <c r="H1" s="163"/>
      <c r="I1" s="5"/>
      <c r="J1" s="5"/>
      <c r="K1" s="5"/>
      <c r="L1" s="5"/>
      <c r="M1" s="5"/>
      <c r="N1" s="5"/>
      <c r="O1" s="5"/>
      <c r="P1" s="5"/>
      <c r="Q1" s="5"/>
      <c r="S1" s="148" t="s">
        <v>290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6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116</v>
      </c>
      <c r="C2" s="7"/>
      <c r="D2" s="12" t="str">
        <f>$B2</f>
        <v>JANOVICE A</v>
      </c>
      <c r="E2" s="79">
        <v>3</v>
      </c>
      <c r="F2" s="33" t="s">
        <v>7</v>
      </c>
      <c r="G2" s="79">
        <v>11</v>
      </c>
      <c r="H2" s="34" t="str">
        <f>$B5</f>
        <v>RAŠKOVICE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50"/>
      <c r="T2" s="151"/>
      <c r="U2" s="152" t="str">
        <f>T3</f>
        <v>JANOVICE A</v>
      </c>
      <c r="V2" s="153"/>
      <c r="W2" s="154"/>
      <c r="X2" s="152" t="str">
        <f>T4</f>
        <v>BESKYĎÁČEK MIX A</v>
      </c>
      <c r="Y2" s="153"/>
      <c r="Z2" s="154"/>
      <c r="AA2" s="152" t="str">
        <f>T5</f>
        <v>PRŽNO A</v>
      </c>
      <c r="AB2" s="153"/>
      <c r="AC2" s="154"/>
      <c r="AD2" s="152" t="str">
        <f>T6</f>
        <v>RAŠKOVICE B</v>
      </c>
      <c r="AE2" s="153"/>
      <c r="AF2" s="154"/>
      <c r="AG2" s="176"/>
      <c r="AH2" s="16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111</v>
      </c>
      <c r="C3" s="7"/>
      <c r="D3" s="13" t="str">
        <f>$B3</f>
        <v>BESKYĎÁČEK MIX A</v>
      </c>
      <c r="E3" s="77">
        <v>4</v>
      </c>
      <c r="F3" s="71" t="s">
        <v>7</v>
      </c>
      <c r="G3" s="77">
        <v>10</v>
      </c>
      <c r="H3" s="46" t="str">
        <f>$B4</f>
        <v>PRŽNO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'4-Ž F3'!$B$2</f>
        <v>JANOVICE A</v>
      </c>
      <c r="U3" s="166"/>
      <c r="V3" s="167"/>
      <c r="W3" s="168"/>
      <c r="X3" s="25">
        <f>'4-Ž F3'!$E$6</f>
        <v>11</v>
      </c>
      <c r="Y3" s="24" t="s">
        <v>7</v>
      </c>
      <c r="Z3" s="27">
        <f>'4-Ž F3'!$G$6</f>
        <v>2</v>
      </c>
      <c r="AA3" s="25">
        <f>'4-Ž F3'!$E$4</f>
        <v>8</v>
      </c>
      <c r="AB3" s="24" t="s">
        <v>7</v>
      </c>
      <c r="AC3" s="27">
        <f>'4-Ž F3'!$G$4</f>
        <v>10</v>
      </c>
      <c r="AD3" s="25">
        <f>'4-Ž F3'!$E$2</f>
        <v>3</v>
      </c>
      <c r="AE3" s="24" t="s">
        <v>7</v>
      </c>
      <c r="AF3" s="27">
        <f>'4-Ž F3'!$G$2</f>
        <v>11</v>
      </c>
      <c r="AG3" s="80">
        <f>SUM(IF(U3&gt;W3,1,0),IF(X3&gt;Z3,1,0),IF(AA3&gt;AC3,1,0),IF(AD3&gt;AF3,1,0))</f>
        <v>1</v>
      </c>
      <c r="AH3" s="83">
        <v>13</v>
      </c>
      <c r="AI3" s="89">
        <f>1000*AG3+AM3</f>
        <v>1000.9565217391304</v>
      </c>
      <c r="AJ3" s="24">
        <f>U3+X3+AA3+AD3</f>
        <v>22</v>
      </c>
      <c r="AK3" s="24" t="s">
        <v>7</v>
      </c>
      <c r="AL3" s="24">
        <f>W3+Z3+AC3+AF3</f>
        <v>23</v>
      </c>
      <c r="AM3" s="39">
        <f>AJ3/AL3</f>
        <v>0.95652173913043481</v>
      </c>
    </row>
    <row r="4" spans="1:39" ht="20.100000000000001" customHeight="1" x14ac:dyDescent="0.3">
      <c r="A4" s="13" t="s">
        <v>2</v>
      </c>
      <c r="B4" s="18" t="s">
        <v>150</v>
      </c>
      <c r="C4" s="5"/>
      <c r="D4" s="13" t="str">
        <f>$B2</f>
        <v>JANOVICE A</v>
      </c>
      <c r="E4" s="77">
        <v>8</v>
      </c>
      <c r="F4" s="71" t="s">
        <v>7</v>
      </c>
      <c r="G4" s="77">
        <v>10</v>
      </c>
      <c r="H4" s="46" t="str">
        <f>$B4</f>
        <v>PRŽNO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'4-Ž F3'!$B$3</f>
        <v>BESKYĎÁČEK MIX A</v>
      </c>
      <c r="U4" s="22">
        <f>Z3</f>
        <v>2</v>
      </c>
      <c r="V4" s="3" t="s">
        <v>7</v>
      </c>
      <c r="W4" s="20">
        <f>X3</f>
        <v>11</v>
      </c>
      <c r="X4" s="169"/>
      <c r="Y4" s="170"/>
      <c r="Z4" s="171"/>
      <c r="AA4" s="26">
        <f>'4-Ž F3'!$E$3</f>
        <v>4</v>
      </c>
      <c r="AB4" s="8" t="s">
        <v>7</v>
      </c>
      <c r="AC4" s="28">
        <f>'4-Ž F3'!$G$3</f>
        <v>10</v>
      </c>
      <c r="AD4" s="26">
        <f>'4-Ž F3'!$E$5</f>
        <v>5</v>
      </c>
      <c r="AE4" s="8" t="s">
        <v>7</v>
      </c>
      <c r="AF4" s="28">
        <f>'4-Ž F3'!$G$5</f>
        <v>8</v>
      </c>
      <c r="AG4" s="81">
        <f t="shared" ref="AG4:AG6" si="0">SUM(IF(U4&gt;W4,1,0),IF(X4&gt;Z4,1,0),IF(AA4&gt;AC4,1,0),IF(AD4&gt;AF4,1,0))</f>
        <v>0</v>
      </c>
      <c r="AH4" s="84">
        <v>14</v>
      </c>
      <c r="AI4" s="89">
        <f t="shared" ref="AI4:AI6" si="1">1000*AG4+AM4</f>
        <v>0.37931034482758619</v>
      </c>
      <c r="AJ4" s="8">
        <f t="shared" ref="AJ4:AJ6" si="2">U4+X4+AA4+AD4</f>
        <v>11</v>
      </c>
      <c r="AK4" s="8" t="s">
        <v>7</v>
      </c>
      <c r="AL4" s="8">
        <f t="shared" ref="AL4:AL6" si="3">W4+Z4+AC4+AF4</f>
        <v>29</v>
      </c>
      <c r="AM4" s="41">
        <f t="shared" ref="AM4:AM6" si="4">AJ4/AL4</f>
        <v>0.37931034482758619</v>
      </c>
    </row>
    <row r="5" spans="1:39" ht="20.100000000000001" customHeight="1" thickBot="1" x14ac:dyDescent="0.35">
      <c r="A5" s="14" t="s">
        <v>3</v>
      </c>
      <c r="B5" s="19" t="s">
        <v>109</v>
      </c>
      <c r="D5" s="13" t="str">
        <f>$B3</f>
        <v>BESKYĎÁČEK MIX A</v>
      </c>
      <c r="E5" s="77">
        <v>5</v>
      </c>
      <c r="F5" s="71" t="s">
        <v>7</v>
      </c>
      <c r="G5" s="77">
        <v>8</v>
      </c>
      <c r="H5" s="46" t="str">
        <f>$B5</f>
        <v>RAŠKOVICE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'4-Ž F3'!$B$4</f>
        <v>PRŽNO A</v>
      </c>
      <c r="U5" s="22">
        <f>AC3</f>
        <v>10</v>
      </c>
      <c r="V5" s="3" t="s">
        <v>7</v>
      </c>
      <c r="W5" s="20">
        <f>AA3</f>
        <v>8</v>
      </c>
      <c r="X5" s="22">
        <f>AC4</f>
        <v>10</v>
      </c>
      <c r="Y5" s="3" t="s">
        <v>7</v>
      </c>
      <c r="Z5" s="20">
        <f>AA4</f>
        <v>4</v>
      </c>
      <c r="AA5" s="169"/>
      <c r="AB5" s="170"/>
      <c r="AC5" s="171"/>
      <c r="AD5" s="26">
        <f>'4-Ž F3'!$E$7</f>
        <v>3</v>
      </c>
      <c r="AE5" s="8" t="s">
        <v>7</v>
      </c>
      <c r="AF5" s="28">
        <f>'4-Ž F3'!$G$7</f>
        <v>9</v>
      </c>
      <c r="AG5" s="81">
        <f t="shared" si="0"/>
        <v>2</v>
      </c>
      <c r="AH5" s="84">
        <v>12</v>
      </c>
      <c r="AI5" s="89">
        <f t="shared" si="1"/>
        <v>2001.0952380952381</v>
      </c>
      <c r="AJ5" s="8">
        <f t="shared" si="2"/>
        <v>23</v>
      </c>
      <c r="AK5" s="8" t="s">
        <v>7</v>
      </c>
      <c r="AL5" s="8">
        <f t="shared" si="3"/>
        <v>21</v>
      </c>
      <c r="AM5" s="41">
        <f t="shared" si="4"/>
        <v>1.0952380952380953</v>
      </c>
    </row>
    <row r="6" spans="1:39" ht="20.100000000000001" customHeight="1" thickBot="1" x14ac:dyDescent="0.35">
      <c r="D6" s="13" t="str">
        <f>$B2</f>
        <v>JANOVICE A</v>
      </c>
      <c r="E6" s="77">
        <v>11</v>
      </c>
      <c r="F6" s="71" t="s">
        <v>7</v>
      </c>
      <c r="G6" s="77">
        <v>2</v>
      </c>
      <c r="H6" s="46" t="str">
        <f>$B3</f>
        <v>BESKYĎÁČEK MIX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'4-Ž F3'!$B$5</f>
        <v>RAŠKOVICE B</v>
      </c>
      <c r="U6" s="23">
        <f>AF3</f>
        <v>11</v>
      </c>
      <c r="V6" s="6" t="s">
        <v>7</v>
      </c>
      <c r="W6" s="21">
        <f>AD3</f>
        <v>3</v>
      </c>
      <c r="X6" s="23">
        <f>AF4</f>
        <v>8</v>
      </c>
      <c r="Y6" s="6" t="s">
        <v>7</v>
      </c>
      <c r="Z6" s="21">
        <f>AD4</f>
        <v>5</v>
      </c>
      <c r="AA6" s="23">
        <f>AF5</f>
        <v>9</v>
      </c>
      <c r="AB6" s="6" t="s">
        <v>7</v>
      </c>
      <c r="AC6" s="21">
        <f>AD5</f>
        <v>3</v>
      </c>
      <c r="AD6" s="172"/>
      <c r="AE6" s="173"/>
      <c r="AF6" s="174"/>
      <c r="AG6" s="82">
        <f t="shared" si="0"/>
        <v>3</v>
      </c>
      <c r="AH6" s="85">
        <v>11</v>
      </c>
      <c r="AI6" s="89">
        <f t="shared" si="1"/>
        <v>3002.5454545454545</v>
      </c>
      <c r="AJ6" s="29">
        <f t="shared" si="2"/>
        <v>28</v>
      </c>
      <c r="AK6" s="29" t="s">
        <v>7</v>
      </c>
      <c r="AL6" s="29">
        <f t="shared" si="3"/>
        <v>11</v>
      </c>
      <c r="AM6" s="44">
        <f t="shared" si="4"/>
        <v>2.5454545454545454</v>
      </c>
    </row>
    <row r="7" spans="1:39" ht="20.100000000000001" customHeight="1" thickBot="1" x14ac:dyDescent="0.35">
      <c r="D7" s="14" t="str">
        <f>$B4</f>
        <v>PRŽNO A</v>
      </c>
      <c r="E7" s="78">
        <v>3</v>
      </c>
      <c r="F7" s="35" t="s">
        <v>7</v>
      </c>
      <c r="G7" s="78">
        <v>9</v>
      </c>
      <c r="H7" s="36" t="str">
        <f>$B5</f>
        <v>RAŠKOVICE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EC6D-4C57-42A0-A9D9-95E8E369306A}">
  <dimension ref="A1:AM7"/>
  <sheetViews>
    <sheetView topLeftCell="C1" zoomScaleNormal="100" workbookViewId="0">
      <selection activeCell="T16" sqref="T16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122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202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106</v>
      </c>
      <c r="C2" s="7"/>
      <c r="D2" s="12" t="str">
        <f>$B2</f>
        <v>RAŠKOVICE A</v>
      </c>
      <c r="E2" s="79">
        <v>4</v>
      </c>
      <c r="F2" s="33" t="s">
        <v>7</v>
      </c>
      <c r="G2" s="79">
        <v>2</v>
      </c>
      <c r="H2" s="34" t="str">
        <f>$B5</f>
        <v>SK SLEZAN ORLOVÁ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RAŠKOVICE A</v>
      </c>
      <c r="V2" s="153"/>
      <c r="W2" s="154"/>
      <c r="X2" s="152" t="str">
        <f>T4</f>
        <v>Beskyďáček 8.ZŠ</v>
      </c>
      <c r="Y2" s="153"/>
      <c r="Z2" s="154"/>
      <c r="AA2" s="152" t="str">
        <f>T5</f>
        <v>Kunčice C</v>
      </c>
      <c r="AB2" s="153"/>
      <c r="AC2" s="154"/>
      <c r="AD2" s="152" t="str">
        <f>T6</f>
        <v>SK SLEZAN ORLOVÁ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70</v>
      </c>
      <c r="C3" s="7"/>
      <c r="D3" s="13" t="str">
        <f>$B3</f>
        <v>Beskyďáček 8.ZŠ</v>
      </c>
      <c r="E3" s="77">
        <v>14</v>
      </c>
      <c r="F3" s="71" t="s">
        <v>7</v>
      </c>
      <c r="G3" s="77">
        <v>2</v>
      </c>
      <c r="H3" s="46" t="str">
        <f>$B4</f>
        <v>Kunčice C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'4-OR-A'!$B$2</f>
        <v>RAŠKOVICE A</v>
      </c>
      <c r="U3" s="186"/>
      <c r="V3" s="187"/>
      <c r="W3" s="188"/>
      <c r="X3" s="25">
        <f>'4-OR-A'!$E$6</f>
        <v>4</v>
      </c>
      <c r="Y3" s="24" t="s">
        <v>7</v>
      </c>
      <c r="Z3" s="27">
        <f>'4-OR-A'!$G$6</f>
        <v>1</v>
      </c>
      <c r="AA3" s="25">
        <f>'4-OR-A'!$E$4</f>
        <v>11</v>
      </c>
      <c r="AB3" s="24" t="s">
        <v>7</v>
      </c>
      <c r="AC3" s="27">
        <f>'4-OR-A'!$G$4</f>
        <v>2</v>
      </c>
      <c r="AD3" s="25">
        <f>'4-OR-A'!$E$2</f>
        <v>4</v>
      </c>
      <c r="AE3" s="24" t="s">
        <v>7</v>
      </c>
      <c r="AF3" s="27">
        <f>'4-OR-A'!$G$2</f>
        <v>2</v>
      </c>
      <c r="AG3" s="80">
        <f>SUM(IF(U3&gt;W3,1,0),IF(X3&gt;Z3,1,0),IF(AA3&gt;AC3,1,0),IF(AD3&gt;AF3,1,0))</f>
        <v>3</v>
      </c>
      <c r="AH3" s="125">
        <f>_xlfn.RANK.EQ(AI3,$AI$3:$AI$6)</f>
        <v>1</v>
      </c>
      <c r="AI3" s="89">
        <f>1000*AG3+AM3</f>
        <v>3003.8</v>
      </c>
      <c r="AJ3" s="24">
        <f>U3+X3+AA3+AD3</f>
        <v>19</v>
      </c>
      <c r="AK3" s="24" t="s">
        <v>7</v>
      </c>
      <c r="AL3" s="24">
        <f>W3+Z3+AC3+AF3</f>
        <v>5</v>
      </c>
      <c r="AM3" s="39">
        <f>AJ3/AL3</f>
        <v>3.8</v>
      </c>
    </row>
    <row r="4" spans="1:39" ht="20.100000000000001" customHeight="1" x14ac:dyDescent="0.3">
      <c r="A4" s="13" t="s">
        <v>2</v>
      </c>
      <c r="B4" s="18" t="s">
        <v>88</v>
      </c>
      <c r="C4" s="5"/>
      <c r="D4" s="13" t="str">
        <f>$B2</f>
        <v>RAŠKOVICE A</v>
      </c>
      <c r="E4" s="77">
        <v>11</v>
      </c>
      <c r="F4" s="71" t="s">
        <v>7</v>
      </c>
      <c r="G4" s="77">
        <v>2</v>
      </c>
      <c r="H4" s="46" t="str">
        <f>$B4</f>
        <v>Kunčice C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'4-OR-A'!$B$3</f>
        <v>Beskyďáček 8.ZŠ</v>
      </c>
      <c r="U4" s="22">
        <f>Z3</f>
        <v>1</v>
      </c>
      <c r="V4" s="3" t="s">
        <v>7</v>
      </c>
      <c r="W4" s="20">
        <f>X3</f>
        <v>4</v>
      </c>
      <c r="X4" s="189"/>
      <c r="Y4" s="190"/>
      <c r="Z4" s="191"/>
      <c r="AA4" s="26">
        <f>'4-OR-A'!$E$3</f>
        <v>14</v>
      </c>
      <c r="AB4" s="8" t="s">
        <v>7</v>
      </c>
      <c r="AC4" s="28">
        <f>'4-OR-A'!$G$3</f>
        <v>2</v>
      </c>
      <c r="AD4" s="26">
        <f>'4-OR-A'!$E$5</f>
        <v>3</v>
      </c>
      <c r="AE4" s="8" t="s">
        <v>7</v>
      </c>
      <c r="AF4" s="28">
        <f>'4-OR-A'!$G$5</f>
        <v>4</v>
      </c>
      <c r="AG4" s="81">
        <f t="shared" ref="AG4:AG6" si="0">SUM(IF(U4&gt;W4,1,0),IF(X4&gt;Z4,1,0),IF(AA4&gt;AC4,1,0),IF(AD4&gt;AF4,1,0))</f>
        <v>1</v>
      </c>
      <c r="AH4" s="87">
        <f t="shared" ref="AH4:AH6" si="1">_xlfn.RANK.EQ(AI4,$AI$3:$AI$6)</f>
        <v>3</v>
      </c>
      <c r="AI4" s="89">
        <f t="shared" ref="AI4:AI6" si="2">1000*AG4+AM4</f>
        <v>1001.8</v>
      </c>
      <c r="AJ4" s="8">
        <f t="shared" ref="AJ4:AJ6" si="3">U4+X4+AA4+AD4</f>
        <v>18</v>
      </c>
      <c r="AK4" s="8" t="s">
        <v>7</v>
      </c>
      <c r="AL4" s="8">
        <f t="shared" ref="AL4:AL6" si="4">W4+Z4+AC4+AF4</f>
        <v>10</v>
      </c>
      <c r="AM4" s="41">
        <f t="shared" ref="AM4:AM6" si="5">AJ4/AL4</f>
        <v>1.8</v>
      </c>
    </row>
    <row r="5" spans="1:39" ht="20.100000000000001" customHeight="1" thickBot="1" x14ac:dyDescent="0.35">
      <c r="A5" s="14" t="s">
        <v>3</v>
      </c>
      <c r="B5" s="19" t="s">
        <v>117</v>
      </c>
      <c r="D5" s="13" t="str">
        <f>$B3</f>
        <v>Beskyďáček 8.ZŠ</v>
      </c>
      <c r="E5" s="77">
        <v>3</v>
      </c>
      <c r="F5" s="71" t="s">
        <v>7</v>
      </c>
      <c r="G5" s="77">
        <v>4</v>
      </c>
      <c r="H5" s="46" t="str">
        <f>$B5</f>
        <v>SK SLEZAN ORLOVÁ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'4-OR-A'!$B$4</f>
        <v>Kunčice C</v>
      </c>
      <c r="U5" s="22">
        <f>AC3</f>
        <v>2</v>
      </c>
      <c r="V5" s="3" t="s">
        <v>7</v>
      </c>
      <c r="W5" s="20">
        <f>AA3</f>
        <v>11</v>
      </c>
      <c r="X5" s="22">
        <f>AC4</f>
        <v>2</v>
      </c>
      <c r="Y5" s="3" t="s">
        <v>7</v>
      </c>
      <c r="Z5" s="20">
        <f>AA4</f>
        <v>14</v>
      </c>
      <c r="AA5" s="189"/>
      <c r="AB5" s="190"/>
      <c r="AC5" s="191"/>
      <c r="AD5" s="26">
        <f>'4-OR-A'!$E$7</f>
        <v>1</v>
      </c>
      <c r="AE5" s="8" t="s">
        <v>7</v>
      </c>
      <c r="AF5" s="28">
        <f>'4-OR-A'!$G$7</f>
        <v>19</v>
      </c>
      <c r="AG5" s="81">
        <f t="shared" si="0"/>
        <v>0</v>
      </c>
      <c r="AH5" s="87">
        <f t="shared" si="1"/>
        <v>4</v>
      </c>
      <c r="AI5" s="89">
        <f t="shared" si="2"/>
        <v>0.11363636363636363</v>
      </c>
      <c r="AJ5" s="8">
        <f t="shared" si="3"/>
        <v>5</v>
      </c>
      <c r="AK5" s="8" t="s">
        <v>7</v>
      </c>
      <c r="AL5" s="8">
        <f t="shared" si="4"/>
        <v>44</v>
      </c>
      <c r="AM5" s="41">
        <f t="shared" si="5"/>
        <v>0.11363636363636363</v>
      </c>
    </row>
    <row r="6" spans="1:39" ht="20.100000000000001" customHeight="1" thickBot="1" x14ac:dyDescent="0.35">
      <c r="D6" s="13" t="str">
        <f>$B2</f>
        <v>RAŠKOVICE A</v>
      </c>
      <c r="E6" s="77">
        <v>4</v>
      </c>
      <c r="F6" s="71" t="s">
        <v>7</v>
      </c>
      <c r="G6" s="77">
        <v>1</v>
      </c>
      <c r="H6" s="46" t="str">
        <f>$B3</f>
        <v>Beskyďáček 8.ZŠ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'4-OR-A'!$B$5</f>
        <v>SK SLEZAN ORLOVÁ</v>
      </c>
      <c r="U6" s="23">
        <f>AF3</f>
        <v>2</v>
      </c>
      <c r="V6" s="6" t="s">
        <v>7</v>
      </c>
      <c r="W6" s="21">
        <f>AD3</f>
        <v>4</v>
      </c>
      <c r="X6" s="23">
        <f>AF4</f>
        <v>4</v>
      </c>
      <c r="Y6" s="6" t="s">
        <v>7</v>
      </c>
      <c r="Z6" s="21">
        <f>AD4</f>
        <v>3</v>
      </c>
      <c r="AA6" s="23">
        <f>AF5</f>
        <v>19</v>
      </c>
      <c r="AB6" s="6" t="s">
        <v>7</v>
      </c>
      <c r="AC6" s="21">
        <f>AD5</f>
        <v>1</v>
      </c>
      <c r="AD6" s="192"/>
      <c r="AE6" s="193"/>
      <c r="AF6" s="194"/>
      <c r="AG6" s="82">
        <f t="shared" si="0"/>
        <v>2</v>
      </c>
      <c r="AH6" s="88">
        <f t="shared" si="1"/>
        <v>2</v>
      </c>
      <c r="AI6" s="89">
        <f t="shared" si="2"/>
        <v>2003.125</v>
      </c>
      <c r="AJ6" s="29">
        <f t="shared" si="3"/>
        <v>25</v>
      </c>
      <c r="AK6" s="29" t="s">
        <v>7</v>
      </c>
      <c r="AL6" s="29">
        <f t="shared" si="4"/>
        <v>8</v>
      </c>
      <c r="AM6" s="44">
        <f t="shared" si="5"/>
        <v>3.125</v>
      </c>
    </row>
    <row r="7" spans="1:39" ht="20.100000000000001" customHeight="1" thickBot="1" x14ac:dyDescent="0.35">
      <c r="D7" s="14" t="str">
        <f>$B4</f>
        <v>Kunčice C</v>
      </c>
      <c r="E7" s="78">
        <v>1</v>
      </c>
      <c r="F7" s="35" t="s">
        <v>7</v>
      </c>
      <c r="G7" s="78">
        <v>19</v>
      </c>
      <c r="H7" s="36" t="str">
        <f>$B5</f>
        <v>SK SLEZAN ORLOVÁ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B71-530C-4641-8453-618BD0C519DB}">
  <dimension ref="A1:AM7"/>
  <sheetViews>
    <sheetView topLeftCell="E1" zoomScaleNormal="100" workbookViewId="0">
      <selection activeCell="Z13" sqref="Z13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124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203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107</v>
      </c>
      <c r="C2" s="7"/>
      <c r="D2" s="12" t="str">
        <f>$B2</f>
        <v>KUNČICE A</v>
      </c>
      <c r="E2" s="79">
        <v>6</v>
      </c>
      <c r="F2" s="33" t="s">
        <v>7</v>
      </c>
      <c r="G2" s="79">
        <v>7</v>
      </c>
      <c r="H2" s="34" t="str">
        <f>$B5</f>
        <v>ZLATOHRAD C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KUNČICE A</v>
      </c>
      <c r="V2" s="153"/>
      <c r="W2" s="154"/>
      <c r="X2" s="152" t="str">
        <f>T4</f>
        <v>RAŠKOVICE B</v>
      </c>
      <c r="Y2" s="153"/>
      <c r="Z2" s="154"/>
      <c r="AA2" s="152" t="str">
        <f>T5</f>
        <v>BESKYĎÁČEK 6. ZŠ</v>
      </c>
      <c r="AB2" s="153"/>
      <c r="AC2" s="154"/>
      <c r="AD2" s="152" t="str">
        <f>T6</f>
        <v>ZLATOHRAD C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109</v>
      </c>
      <c r="C3" s="7"/>
      <c r="D3" s="13" t="str">
        <f>$B3</f>
        <v>RAŠKOVICE B</v>
      </c>
      <c r="E3" s="77">
        <v>8</v>
      </c>
      <c r="F3" s="71" t="s">
        <v>7</v>
      </c>
      <c r="G3" s="77">
        <v>2</v>
      </c>
      <c r="H3" s="46" t="str">
        <f>$B4</f>
        <v>BESKYĎÁČEK 6. ZŠ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'4-OR-B'!$B$2</f>
        <v>KUNČICE A</v>
      </c>
      <c r="U3" s="186"/>
      <c r="V3" s="187"/>
      <c r="W3" s="188"/>
      <c r="X3" s="25">
        <f>'4-OR-B'!$E$6</f>
        <v>1</v>
      </c>
      <c r="Y3" s="24" t="s">
        <v>7</v>
      </c>
      <c r="Z3" s="27">
        <f>'4-OR-B'!$G$6</f>
        <v>8</v>
      </c>
      <c r="AA3" s="25">
        <f>'4-OR-B'!$E$4</f>
        <v>10</v>
      </c>
      <c r="AB3" s="24" t="s">
        <v>7</v>
      </c>
      <c r="AC3" s="27">
        <f>'4-OR-B'!$G$4</f>
        <v>9</v>
      </c>
      <c r="AD3" s="25">
        <f>'4-OR-B'!$E$2</f>
        <v>6</v>
      </c>
      <c r="AE3" s="24" t="s">
        <v>7</v>
      </c>
      <c r="AF3" s="27">
        <f>'4-OR-B'!$G$2</f>
        <v>7</v>
      </c>
      <c r="AG3" s="80">
        <f>SUM(IF(U3&gt;W3,1,0),IF(X3&gt;Z3,1,0),IF(AA3&gt;AC3,1,0),IF(AD3&gt;AF3,1,0))</f>
        <v>1</v>
      </c>
      <c r="AH3" s="125">
        <f>_xlfn.RANK.EQ(AI3,$AI$3:$AI$6)</f>
        <v>4</v>
      </c>
      <c r="AI3" s="89">
        <f>1000*AG3+AM3</f>
        <v>1000.7083333333334</v>
      </c>
      <c r="AJ3" s="24">
        <f>U3+X3+AA3+AD3</f>
        <v>17</v>
      </c>
      <c r="AK3" s="24" t="s">
        <v>7</v>
      </c>
      <c r="AL3" s="24">
        <f>W3+Z3+AC3+AF3</f>
        <v>24</v>
      </c>
      <c r="AM3" s="39">
        <f>AJ3/AL3</f>
        <v>0.70833333333333337</v>
      </c>
    </row>
    <row r="4" spans="1:39" ht="20.100000000000001" customHeight="1" x14ac:dyDescent="0.3">
      <c r="A4" s="13" t="s">
        <v>2</v>
      </c>
      <c r="B4" s="18" t="s">
        <v>113</v>
      </c>
      <c r="C4" s="5"/>
      <c r="D4" s="13" t="str">
        <f>$B2</f>
        <v>KUNČICE A</v>
      </c>
      <c r="E4" s="77">
        <v>10</v>
      </c>
      <c r="F4" s="71" t="s">
        <v>7</v>
      </c>
      <c r="G4" s="77">
        <v>9</v>
      </c>
      <c r="H4" s="46" t="str">
        <f>$B4</f>
        <v>BESKYĎÁČEK 6. ZŠ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'4-OR-B'!$B$3</f>
        <v>RAŠKOVICE B</v>
      </c>
      <c r="U4" s="22">
        <f>Z3</f>
        <v>8</v>
      </c>
      <c r="V4" s="3" t="s">
        <v>7</v>
      </c>
      <c r="W4" s="20">
        <f>X3</f>
        <v>1</v>
      </c>
      <c r="X4" s="189"/>
      <c r="Y4" s="190"/>
      <c r="Z4" s="191"/>
      <c r="AA4" s="26">
        <f>'4-OR-B'!$E$3</f>
        <v>8</v>
      </c>
      <c r="AB4" s="8" t="s">
        <v>7</v>
      </c>
      <c r="AC4" s="28">
        <f>'4-OR-B'!$G$3</f>
        <v>2</v>
      </c>
      <c r="AD4" s="26">
        <f>'4-OR-B'!$E$5</f>
        <v>6</v>
      </c>
      <c r="AE4" s="8" t="s">
        <v>7</v>
      </c>
      <c r="AF4" s="28">
        <f>'4-OR-B'!$G$5</f>
        <v>2</v>
      </c>
      <c r="AG4" s="81">
        <f t="shared" ref="AG4:AG6" si="0">SUM(IF(U4&gt;W4,1,0),IF(X4&gt;Z4,1,0),IF(AA4&gt;AC4,1,0),IF(AD4&gt;AF4,1,0))</f>
        <v>3</v>
      </c>
      <c r="AH4" s="87">
        <f t="shared" ref="AH4:AH6" si="1">_xlfn.RANK.EQ(AI4,$AI$3:$AI$6)</f>
        <v>1</v>
      </c>
      <c r="AI4" s="89">
        <f t="shared" ref="AI4:AI6" si="2">1000*AG4+AM4</f>
        <v>3004.4</v>
      </c>
      <c r="AJ4" s="8">
        <f t="shared" ref="AJ4:AJ6" si="3">U4+X4+AA4+AD4</f>
        <v>22</v>
      </c>
      <c r="AK4" s="8" t="s">
        <v>7</v>
      </c>
      <c r="AL4" s="8">
        <f t="shared" ref="AL4:AL6" si="4">W4+Z4+AC4+AF4</f>
        <v>5</v>
      </c>
      <c r="AM4" s="41">
        <f t="shared" ref="AM4:AM6" si="5">AJ4/AL4</f>
        <v>4.4000000000000004</v>
      </c>
    </row>
    <row r="5" spans="1:39" ht="20.100000000000001" customHeight="1" thickBot="1" x14ac:dyDescent="0.35">
      <c r="A5" s="14" t="s">
        <v>3</v>
      </c>
      <c r="B5" s="19" t="s">
        <v>121</v>
      </c>
      <c r="D5" s="13" t="str">
        <f>$B3</f>
        <v>RAŠKOVICE B</v>
      </c>
      <c r="E5" s="77">
        <v>6</v>
      </c>
      <c r="F5" s="71" t="s">
        <v>7</v>
      </c>
      <c r="G5" s="77">
        <v>2</v>
      </c>
      <c r="H5" s="46" t="str">
        <f>$B5</f>
        <v>ZLATOHRAD C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'4-OR-B'!$B$4</f>
        <v>BESKYĎÁČEK 6. ZŠ</v>
      </c>
      <c r="U5" s="22">
        <f>AC3</f>
        <v>9</v>
      </c>
      <c r="V5" s="3" t="s">
        <v>7</v>
      </c>
      <c r="W5" s="20">
        <f>AA3</f>
        <v>10</v>
      </c>
      <c r="X5" s="22">
        <f>AC4</f>
        <v>2</v>
      </c>
      <c r="Y5" s="3" t="s">
        <v>7</v>
      </c>
      <c r="Z5" s="20">
        <f>AA4</f>
        <v>8</v>
      </c>
      <c r="AA5" s="189"/>
      <c r="AB5" s="190"/>
      <c r="AC5" s="191"/>
      <c r="AD5" s="26">
        <f>'4-OR-B'!$E$7</f>
        <v>6</v>
      </c>
      <c r="AE5" s="8" t="s">
        <v>7</v>
      </c>
      <c r="AF5" s="28">
        <f>'4-OR-B'!$G$7</f>
        <v>5</v>
      </c>
      <c r="AG5" s="81">
        <f t="shared" si="0"/>
        <v>1</v>
      </c>
      <c r="AH5" s="87">
        <f t="shared" si="1"/>
        <v>3</v>
      </c>
      <c r="AI5" s="89">
        <f t="shared" si="2"/>
        <v>1000.7391304347826</v>
      </c>
      <c r="AJ5" s="8">
        <f t="shared" si="3"/>
        <v>17</v>
      </c>
      <c r="AK5" s="8" t="s">
        <v>7</v>
      </c>
      <c r="AL5" s="8">
        <f t="shared" si="4"/>
        <v>23</v>
      </c>
      <c r="AM5" s="41">
        <f t="shared" si="5"/>
        <v>0.73913043478260865</v>
      </c>
    </row>
    <row r="6" spans="1:39" ht="20.100000000000001" customHeight="1" thickBot="1" x14ac:dyDescent="0.35">
      <c r="D6" s="13" t="str">
        <f>$B2</f>
        <v>KUNČICE A</v>
      </c>
      <c r="E6" s="77">
        <v>1</v>
      </c>
      <c r="F6" s="71" t="s">
        <v>7</v>
      </c>
      <c r="G6" s="77">
        <v>8</v>
      </c>
      <c r="H6" s="46" t="str">
        <f>$B3</f>
        <v>RAŠKOVICE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'4-OR-B'!$B$5</f>
        <v>ZLATOHRAD C</v>
      </c>
      <c r="U6" s="23">
        <f>AF3</f>
        <v>7</v>
      </c>
      <c r="V6" s="6" t="s">
        <v>7</v>
      </c>
      <c r="W6" s="21">
        <f>AD3</f>
        <v>6</v>
      </c>
      <c r="X6" s="23">
        <f>AF4</f>
        <v>2</v>
      </c>
      <c r="Y6" s="6" t="s">
        <v>7</v>
      </c>
      <c r="Z6" s="21">
        <f>AD4</f>
        <v>6</v>
      </c>
      <c r="AA6" s="23">
        <f>AF5</f>
        <v>5</v>
      </c>
      <c r="AB6" s="6" t="s">
        <v>7</v>
      </c>
      <c r="AC6" s="21">
        <f>AD5</f>
        <v>6</v>
      </c>
      <c r="AD6" s="192"/>
      <c r="AE6" s="193"/>
      <c r="AF6" s="194"/>
      <c r="AG6" s="82">
        <f t="shared" si="0"/>
        <v>1</v>
      </c>
      <c r="AH6" s="88">
        <f t="shared" si="1"/>
        <v>2</v>
      </c>
      <c r="AI6" s="89">
        <f t="shared" si="2"/>
        <v>1000.7777777777778</v>
      </c>
      <c r="AJ6" s="29">
        <f t="shared" si="3"/>
        <v>14</v>
      </c>
      <c r="AK6" s="29" t="s">
        <v>7</v>
      </c>
      <c r="AL6" s="29">
        <f t="shared" si="4"/>
        <v>18</v>
      </c>
      <c r="AM6" s="44">
        <f t="shared" si="5"/>
        <v>0.77777777777777779</v>
      </c>
    </row>
    <row r="7" spans="1:39" ht="20.100000000000001" customHeight="1" thickBot="1" x14ac:dyDescent="0.35">
      <c r="D7" s="14" t="str">
        <f>$B4</f>
        <v>BESKYĎÁČEK 6. ZŠ</v>
      </c>
      <c r="E7" s="78">
        <v>6</v>
      </c>
      <c r="F7" s="35" t="s">
        <v>7</v>
      </c>
      <c r="G7" s="78">
        <v>5</v>
      </c>
      <c r="H7" s="36" t="str">
        <f>$B5</f>
        <v>ZLATOHRAD C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25192-7DAF-4944-80F5-CE2FFD7CE3B4}">
  <dimension ref="A1:AM7"/>
  <sheetViews>
    <sheetView topLeftCell="C1" zoomScaleNormal="100" workbookViewId="0">
      <selection activeCell="Y17" sqref="Y17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1.8867187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125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204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123</v>
      </c>
      <c r="C2" s="7"/>
      <c r="D2" s="12" t="str">
        <f>$B2</f>
        <v>BESKYĎÁČEK - KOZLOVICE A</v>
      </c>
      <c r="E2" s="79">
        <v>5</v>
      </c>
      <c r="F2" s="33" t="s">
        <v>7</v>
      </c>
      <c r="G2" s="79">
        <v>11</v>
      </c>
      <c r="H2" s="34" t="str">
        <f>$B5</f>
        <v>BESKYĎÁČEK-SEDLIŠTĚ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BESKYĎÁČEK - KOZLOVICE A</v>
      </c>
      <c r="V2" s="153"/>
      <c r="W2" s="154"/>
      <c r="X2" s="152" t="str">
        <f>T4</f>
        <v>METYLOVICE</v>
      </c>
      <c r="Y2" s="153"/>
      <c r="Z2" s="154"/>
      <c r="AA2" s="152" t="str">
        <f>T5</f>
        <v>OSTRAVICE A</v>
      </c>
      <c r="AB2" s="153"/>
      <c r="AC2" s="154"/>
      <c r="AD2" s="152" t="str">
        <f>T6</f>
        <v>BESKYĎÁČEK-SEDLIŠTĚ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110</v>
      </c>
      <c r="C3" s="7"/>
      <c r="D3" s="13" t="str">
        <f>$B3</f>
        <v>METYLOVICE</v>
      </c>
      <c r="E3" s="77">
        <v>7</v>
      </c>
      <c r="F3" s="71" t="s">
        <v>7</v>
      </c>
      <c r="G3" s="77">
        <v>8</v>
      </c>
      <c r="H3" s="46" t="str">
        <f>$B4</f>
        <v>OSTRAVICE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431" t="str">
        <f>'4-OR-C'!$B$2</f>
        <v>BESKYĎÁČEK - KOZLOVICE A</v>
      </c>
      <c r="U3" s="186"/>
      <c r="V3" s="187"/>
      <c r="W3" s="188"/>
      <c r="X3" s="25">
        <f>'4-OR-C'!$E$6</f>
        <v>8</v>
      </c>
      <c r="Y3" s="24" t="s">
        <v>7</v>
      </c>
      <c r="Z3" s="27">
        <f>'4-OR-C'!$G$6</f>
        <v>11</v>
      </c>
      <c r="AA3" s="25">
        <f>'4-OR-C'!$E$4</f>
        <v>5</v>
      </c>
      <c r="AB3" s="24" t="s">
        <v>7</v>
      </c>
      <c r="AC3" s="27">
        <f>'4-OR-C'!$G$4</f>
        <v>11</v>
      </c>
      <c r="AD3" s="25">
        <f>'4-OR-C'!$E$2</f>
        <v>5</v>
      </c>
      <c r="AE3" s="24" t="s">
        <v>7</v>
      </c>
      <c r="AF3" s="27">
        <f>'4-OR-C'!$G$2</f>
        <v>11</v>
      </c>
      <c r="AG3" s="80">
        <f>SUM(IF(U3&gt;W3,1,0),IF(X3&gt;Z3,1,0),IF(AA3&gt;AC3,1,0),IF(AD3&gt;AF3,1,0))</f>
        <v>0</v>
      </c>
      <c r="AH3" s="125">
        <f>_xlfn.RANK.EQ(AI3,$AI$3:$AI$6)</f>
        <v>4</v>
      </c>
      <c r="AI3" s="89">
        <f>1000*AG3+AM3</f>
        <v>0.54545454545454541</v>
      </c>
      <c r="AJ3" s="24">
        <f>U3+X3+AA3+AD3</f>
        <v>18</v>
      </c>
      <c r="AK3" s="24" t="s">
        <v>7</v>
      </c>
      <c r="AL3" s="24">
        <f>W3+Z3+AC3+AF3</f>
        <v>33</v>
      </c>
      <c r="AM3" s="39">
        <f>AJ3/AL3</f>
        <v>0.54545454545454541</v>
      </c>
    </row>
    <row r="4" spans="1:39" ht="20.100000000000001" customHeight="1" x14ac:dyDescent="0.3">
      <c r="A4" s="13" t="s">
        <v>2</v>
      </c>
      <c r="B4" s="18" t="s">
        <v>114</v>
      </c>
      <c r="C4" s="5"/>
      <c r="D4" s="13" t="str">
        <f>$B2</f>
        <v>BESKYĎÁČEK - KOZLOVICE A</v>
      </c>
      <c r="E4" s="77">
        <v>5</v>
      </c>
      <c r="F4" s="71" t="s">
        <v>7</v>
      </c>
      <c r="G4" s="77">
        <v>11</v>
      </c>
      <c r="H4" s="46" t="str">
        <f>$B4</f>
        <v>OSTRAVICE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'4-OR-C'!$B$3</f>
        <v>METYLOVICE</v>
      </c>
      <c r="U4" s="22">
        <f>Z3</f>
        <v>11</v>
      </c>
      <c r="V4" s="3" t="s">
        <v>7</v>
      </c>
      <c r="W4" s="20">
        <f>X3</f>
        <v>8</v>
      </c>
      <c r="X4" s="189"/>
      <c r="Y4" s="190"/>
      <c r="Z4" s="191"/>
      <c r="AA4" s="26">
        <f>'4-OR-C'!$E$3</f>
        <v>7</v>
      </c>
      <c r="AB4" s="8" t="s">
        <v>7</v>
      </c>
      <c r="AC4" s="28">
        <f>'4-OR-C'!$G$3</f>
        <v>8</v>
      </c>
      <c r="AD4" s="26">
        <f>'4-OR-C'!$E$5</f>
        <v>6</v>
      </c>
      <c r="AE4" s="8" t="s">
        <v>7</v>
      </c>
      <c r="AF4" s="28">
        <f>'4-OR-C'!$G$5</f>
        <v>8</v>
      </c>
      <c r="AG4" s="81">
        <f t="shared" ref="AG4:AG6" si="0">SUM(IF(U4&gt;W4,1,0),IF(X4&gt;Z4,1,0),IF(AA4&gt;AC4,1,0),IF(AD4&gt;AF4,1,0))</f>
        <v>1</v>
      </c>
      <c r="AH4" s="87">
        <f t="shared" ref="AH4:AH6" si="1">_xlfn.RANK.EQ(AI4,$AI$3:$AI$6)</f>
        <v>3</v>
      </c>
      <c r="AI4" s="89">
        <f t="shared" ref="AI4:AI6" si="2">1000*AG4+AM4</f>
        <v>1001</v>
      </c>
      <c r="AJ4" s="8">
        <f t="shared" ref="AJ4:AJ6" si="3">U4+X4+AA4+AD4</f>
        <v>24</v>
      </c>
      <c r="AK4" s="8" t="s">
        <v>7</v>
      </c>
      <c r="AL4" s="8">
        <f t="shared" ref="AL4:AL6" si="4">W4+Z4+AC4+AF4</f>
        <v>24</v>
      </c>
      <c r="AM4" s="41">
        <f t="shared" ref="AM4:AM6" si="5">AJ4/AL4</f>
        <v>1</v>
      </c>
    </row>
    <row r="5" spans="1:39" ht="20.100000000000001" customHeight="1" thickBot="1" x14ac:dyDescent="0.35">
      <c r="A5" s="14" t="s">
        <v>3</v>
      </c>
      <c r="B5" s="19" t="s">
        <v>118</v>
      </c>
      <c r="D5" s="13" t="str">
        <f>$B3</f>
        <v>METYLOVICE</v>
      </c>
      <c r="E5" s="77">
        <v>6</v>
      </c>
      <c r="F5" s="71" t="s">
        <v>7</v>
      </c>
      <c r="G5" s="77">
        <v>8</v>
      </c>
      <c r="H5" s="46" t="str">
        <f>$B5</f>
        <v>BESKYĎÁČEK-SEDLIŠTĚ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'4-OR-C'!$B$4</f>
        <v>OSTRAVICE A</v>
      </c>
      <c r="U5" s="22">
        <f>AC3</f>
        <v>11</v>
      </c>
      <c r="V5" s="3" t="s">
        <v>7</v>
      </c>
      <c r="W5" s="20">
        <f>AA3</f>
        <v>5</v>
      </c>
      <c r="X5" s="22">
        <f>AC4</f>
        <v>8</v>
      </c>
      <c r="Y5" s="3" t="s">
        <v>7</v>
      </c>
      <c r="Z5" s="20">
        <f>AA4</f>
        <v>7</v>
      </c>
      <c r="AA5" s="189"/>
      <c r="AB5" s="190"/>
      <c r="AC5" s="191"/>
      <c r="AD5" s="26">
        <f>'4-OR-C'!$E$7</f>
        <v>7</v>
      </c>
      <c r="AE5" s="8" t="s">
        <v>7</v>
      </c>
      <c r="AF5" s="28">
        <f>'4-OR-C'!$G$7</f>
        <v>6</v>
      </c>
      <c r="AG5" s="81">
        <f t="shared" si="0"/>
        <v>3</v>
      </c>
      <c r="AH5" s="87">
        <f t="shared" si="1"/>
        <v>1</v>
      </c>
      <c r="AI5" s="89">
        <f t="shared" si="2"/>
        <v>3001.4444444444443</v>
      </c>
      <c r="AJ5" s="8">
        <f t="shared" si="3"/>
        <v>26</v>
      </c>
      <c r="AK5" s="8" t="s">
        <v>7</v>
      </c>
      <c r="AL5" s="8">
        <f t="shared" si="4"/>
        <v>18</v>
      </c>
      <c r="AM5" s="41">
        <f t="shared" si="5"/>
        <v>1.4444444444444444</v>
      </c>
    </row>
    <row r="6" spans="1:39" ht="20.100000000000001" customHeight="1" thickBot="1" x14ac:dyDescent="0.35">
      <c r="D6" s="13" t="str">
        <f>$B2</f>
        <v>BESKYĎÁČEK - KOZLOVICE A</v>
      </c>
      <c r="E6" s="77">
        <v>8</v>
      </c>
      <c r="F6" s="71" t="s">
        <v>7</v>
      </c>
      <c r="G6" s="77">
        <v>11</v>
      </c>
      <c r="H6" s="46" t="str">
        <f>$B3</f>
        <v>METYLOVICE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'4-OR-C'!$B$5</f>
        <v>BESKYĎÁČEK-SEDLIŠTĚ</v>
      </c>
      <c r="U6" s="23">
        <f>AF3</f>
        <v>11</v>
      </c>
      <c r="V6" s="6" t="s">
        <v>7</v>
      </c>
      <c r="W6" s="21">
        <f>AD3</f>
        <v>5</v>
      </c>
      <c r="X6" s="23">
        <f>AF4</f>
        <v>8</v>
      </c>
      <c r="Y6" s="6" t="s">
        <v>7</v>
      </c>
      <c r="Z6" s="21">
        <f>AD4</f>
        <v>6</v>
      </c>
      <c r="AA6" s="23">
        <f>AF5</f>
        <v>6</v>
      </c>
      <c r="AB6" s="6" t="s">
        <v>7</v>
      </c>
      <c r="AC6" s="21">
        <f>AD5</f>
        <v>7</v>
      </c>
      <c r="AD6" s="192"/>
      <c r="AE6" s="193"/>
      <c r="AF6" s="194"/>
      <c r="AG6" s="82">
        <f t="shared" si="0"/>
        <v>2</v>
      </c>
      <c r="AH6" s="88">
        <f t="shared" si="1"/>
        <v>2</v>
      </c>
      <c r="AI6" s="89">
        <f t="shared" si="2"/>
        <v>2001.3888888888889</v>
      </c>
      <c r="AJ6" s="29">
        <f t="shared" si="3"/>
        <v>25</v>
      </c>
      <c r="AK6" s="29" t="s">
        <v>7</v>
      </c>
      <c r="AL6" s="29">
        <f t="shared" si="4"/>
        <v>18</v>
      </c>
      <c r="AM6" s="44">
        <f t="shared" si="5"/>
        <v>1.3888888888888888</v>
      </c>
    </row>
    <row r="7" spans="1:39" ht="20.100000000000001" customHeight="1" thickBot="1" x14ac:dyDescent="0.35">
      <c r="D7" s="14" t="str">
        <f>$B4</f>
        <v>OSTRAVICE A</v>
      </c>
      <c r="E7" s="78">
        <v>7</v>
      </c>
      <c r="F7" s="35" t="s">
        <v>7</v>
      </c>
      <c r="G7" s="78">
        <v>6</v>
      </c>
      <c r="H7" s="36" t="str">
        <f>$B5</f>
        <v>BESKYĎÁČEK-SEDLIŠTĚ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0ECF5-4409-4406-AC8D-F6D3B7B78114}">
  <dimension ref="A1:AM7"/>
  <sheetViews>
    <sheetView topLeftCell="E1" zoomScaleNormal="100" workbookViewId="0">
      <selection activeCell="Z13" sqref="Z13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126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291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108</v>
      </c>
      <c r="C2" s="7"/>
      <c r="D2" s="12" t="str">
        <f>$B2</f>
        <v>PALKOVICE A</v>
      </c>
      <c r="E2" s="79">
        <v>8</v>
      </c>
      <c r="F2" s="33" t="s">
        <v>7</v>
      </c>
      <c r="G2" s="79">
        <v>7</v>
      </c>
      <c r="H2" s="34" t="str">
        <f>$B5</f>
        <v>KUNČICE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PALKOVICE A</v>
      </c>
      <c r="V2" s="153"/>
      <c r="W2" s="154"/>
      <c r="X2" s="152" t="str">
        <f>T4</f>
        <v>BESKYĎÁČEK MIX A</v>
      </c>
      <c r="Y2" s="153"/>
      <c r="Z2" s="154"/>
      <c r="AA2" s="152" t="str">
        <f>T5</f>
        <v>ZLATOHRAD B</v>
      </c>
      <c r="AB2" s="153"/>
      <c r="AC2" s="154"/>
      <c r="AD2" s="152" t="str">
        <f>T6</f>
        <v>KUNČICE B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111</v>
      </c>
      <c r="C3" s="7"/>
      <c r="D3" s="13" t="str">
        <f>$B3</f>
        <v>BESKYĎÁČEK MIX A</v>
      </c>
      <c r="E3" s="77">
        <v>2</v>
      </c>
      <c r="F3" s="71" t="s">
        <v>7</v>
      </c>
      <c r="G3" s="77">
        <v>6</v>
      </c>
      <c r="H3" s="46" t="str">
        <f>$B4</f>
        <v>ZLATOHRAD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'4-OR-D'!$B$2</f>
        <v>PALKOVICE A</v>
      </c>
      <c r="U3" s="186"/>
      <c r="V3" s="187"/>
      <c r="W3" s="188"/>
      <c r="X3" s="25">
        <f>'4-OR-D'!$E$6</f>
        <v>3</v>
      </c>
      <c r="Y3" s="24" t="s">
        <v>7</v>
      </c>
      <c r="Z3" s="27">
        <f>'4-OR-D'!$G$6</f>
        <v>12</v>
      </c>
      <c r="AA3" s="25">
        <f>'4-OR-D'!$E$4</f>
        <v>6</v>
      </c>
      <c r="AB3" s="24" t="s">
        <v>7</v>
      </c>
      <c r="AC3" s="27">
        <f>'4-OR-D'!$G$4</f>
        <v>8</v>
      </c>
      <c r="AD3" s="25">
        <f>'4-OR-D'!$E$2</f>
        <v>8</v>
      </c>
      <c r="AE3" s="24" t="s">
        <v>7</v>
      </c>
      <c r="AF3" s="27">
        <f>'4-OR-D'!$G$2</f>
        <v>7</v>
      </c>
      <c r="AG3" s="80">
        <f>SUM(IF(U3&gt;W3,1,0),IF(X3&gt;Z3,1,0),IF(AA3&gt;AC3,1,0),IF(AD3&gt;AF3,1,0))</f>
        <v>1</v>
      </c>
      <c r="AH3" s="125">
        <f>_xlfn.RANK.EQ(AI3,$AI$3:$AI$6)</f>
        <v>3</v>
      </c>
      <c r="AI3" s="89">
        <f>1000*AG3+AM3</f>
        <v>1000.6296296296297</v>
      </c>
      <c r="AJ3" s="24">
        <f>U3+X3+AA3+AD3</f>
        <v>17</v>
      </c>
      <c r="AK3" s="24" t="s">
        <v>7</v>
      </c>
      <c r="AL3" s="24">
        <f>W3+Z3+AC3+AF3</f>
        <v>27</v>
      </c>
      <c r="AM3" s="39">
        <f>AJ3/AL3</f>
        <v>0.62962962962962965</v>
      </c>
    </row>
    <row r="4" spans="1:39" ht="20.100000000000001" customHeight="1" x14ac:dyDescent="0.3">
      <c r="A4" s="13" t="s">
        <v>2</v>
      </c>
      <c r="B4" s="18" t="s">
        <v>115</v>
      </c>
      <c r="C4" s="5"/>
      <c r="D4" s="13" t="str">
        <f>$B2</f>
        <v>PALKOVICE A</v>
      </c>
      <c r="E4" s="77">
        <v>6</v>
      </c>
      <c r="F4" s="71" t="s">
        <v>7</v>
      </c>
      <c r="G4" s="77">
        <v>8</v>
      </c>
      <c r="H4" s="46" t="str">
        <f>$B4</f>
        <v>ZLATOHRAD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'4-OR-D'!$B$3</f>
        <v>BESKYĎÁČEK MIX A</v>
      </c>
      <c r="U4" s="22">
        <f>Z3</f>
        <v>12</v>
      </c>
      <c r="V4" s="3" t="s">
        <v>7</v>
      </c>
      <c r="W4" s="20">
        <f>X3</f>
        <v>3</v>
      </c>
      <c r="X4" s="189"/>
      <c r="Y4" s="190"/>
      <c r="Z4" s="191"/>
      <c r="AA4" s="26">
        <f>'4-OR-D'!$E$3</f>
        <v>2</v>
      </c>
      <c r="AB4" s="8" t="s">
        <v>7</v>
      </c>
      <c r="AC4" s="28">
        <f>'4-OR-D'!$G$3</f>
        <v>6</v>
      </c>
      <c r="AD4" s="26">
        <f>'4-OR-D'!$E$5</f>
        <v>13</v>
      </c>
      <c r="AE4" s="8" t="s">
        <v>7</v>
      </c>
      <c r="AF4" s="28">
        <f>'4-OR-D'!$G$5</f>
        <v>4</v>
      </c>
      <c r="AG4" s="81">
        <f t="shared" ref="AG4:AG6" si="0">SUM(IF(U4&gt;W4,1,0),IF(X4&gt;Z4,1,0),IF(AA4&gt;AC4,1,0),IF(AD4&gt;AF4,1,0))</f>
        <v>2</v>
      </c>
      <c r="AH4" s="293">
        <f t="shared" ref="AH4:AH6" si="1">_xlfn.RANK.EQ(AI4,$AI$3:$AI$6)</f>
        <v>2</v>
      </c>
      <c r="AI4" s="89">
        <f t="shared" ref="AI4:AI6" si="2">1000*AG4+AM4</f>
        <v>2002.0769230769231</v>
      </c>
      <c r="AJ4" s="8">
        <f t="shared" ref="AJ4:AJ6" si="3">U4+X4+AA4+AD4</f>
        <v>27</v>
      </c>
      <c r="AK4" s="8" t="s">
        <v>7</v>
      </c>
      <c r="AL4" s="8">
        <f t="shared" ref="AL4:AL6" si="4">W4+Z4+AC4+AF4</f>
        <v>13</v>
      </c>
      <c r="AM4" s="41">
        <f t="shared" ref="AM4:AM6" si="5">AJ4/AL4</f>
        <v>2.0769230769230771</v>
      </c>
    </row>
    <row r="5" spans="1:39" ht="20.100000000000001" customHeight="1" thickBot="1" x14ac:dyDescent="0.35">
      <c r="A5" s="14" t="s">
        <v>3</v>
      </c>
      <c r="B5" s="19" t="s">
        <v>119</v>
      </c>
      <c r="D5" s="13" t="str">
        <f>$B3</f>
        <v>BESKYĎÁČEK MIX A</v>
      </c>
      <c r="E5" s="77">
        <v>13</v>
      </c>
      <c r="F5" s="71" t="s">
        <v>7</v>
      </c>
      <c r="G5" s="77">
        <v>4</v>
      </c>
      <c r="H5" s="46" t="str">
        <f>$B5</f>
        <v>KUNČICE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'4-OR-D'!$B$4</f>
        <v>ZLATOHRAD B</v>
      </c>
      <c r="U5" s="22">
        <f>AC3</f>
        <v>8</v>
      </c>
      <c r="V5" s="3" t="s">
        <v>7</v>
      </c>
      <c r="W5" s="20">
        <f>AA3</f>
        <v>6</v>
      </c>
      <c r="X5" s="22">
        <f>AC4</f>
        <v>6</v>
      </c>
      <c r="Y5" s="3" t="s">
        <v>7</v>
      </c>
      <c r="Z5" s="20">
        <f>AA4</f>
        <v>2</v>
      </c>
      <c r="AA5" s="189"/>
      <c r="AB5" s="190"/>
      <c r="AC5" s="191"/>
      <c r="AD5" s="26">
        <f>'4-OR-D'!$E$7</f>
        <v>16</v>
      </c>
      <c r="AE5" s="8" t="s">
        <v>7</v>
      </c>
      <c r="AF5" s="28">
        <f>'4-OR-D'!$G$7</f>
        <v>1</v>
      </c>
      <c r="AG5" s="81">
        <f t="shared" si="0"/>
        <v>3</v>
      </c>
      <c r="AH5" s="293">
        <f t="shared" si="1"/>
        <v>1</v>
      </c>
      <c r="AI5" s="89">
        <f t="shared" si="2"/>
        <v>3003.3333333333335</v>
      </c>
      <c r="AJ5" s="8">
        <f t="shared" si="3"/>
        <v>30</v>
      </c>
      <c r="AK5" s="8" t="s">
        <v>7</v>
      </c>
      <c r="AL5" s="8">
        <f t="shared" si="4"/>
        <v>9</v>
      </c>
      <c r="AM5" s="41">
        <f t="shared" si="5"/>
        <v>3.3333333333333335</v>
      </c>
    </row>
    <row r="6" spans="1:39" ht="20.100000000000001" customHeight="1" thickBot="1" x14ac:dyDescent="0.35">
      <c r="D6" s="13" t="str">
        <f>$B2</f>
        <v>PALKOVICE A</v>
      </c>
      <c r="E6" s="77">
        <v>3</v>
      </c>
      <c r="F6" s="71" t="s">
        <v>7</v>
      </c>
      <c r="G6" s="77">
        <v>12</v>
      </c>
      <c r="H6" s="46" t="str">
        <f>$B3</f>
        <v>BESKYĎÁČEK MIX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'4-OR-D'!$B$5</f>
        <v>KUNČICE B</v>
      </c>
      <c r="U6" s="23">
        <f>AF3</f>
        <v>7</v>
      </c>
      <c r="V6" s="6" t="s">
        <v>7</v>
      </c>
      <c r="W6" s="21">
        <f>AD3</f>
        <v>8</v>
      </c>
      <c r="X6" s="23">
        <f>AF4</f>
        <v>4</v>
      </c>
      <c r="Y6" s="6" t="s">
        <v>7</v>
      </c>
      <c r="Z6" s="21">
        <f>AD4</f>
        <v>13</v>
      </c>
      <c r="AA6" s="23">
        <f>AF5</f>
        <v>1</v>
      </c>
      <c r="AB6" s="6" t="s">
        <v>7</v>
      </c>
      <c r="AC6" s="21">
        <f>AD5</f>
        <v>16</v>
      </c>
      <c r="AD6" s="192"/>
      <c r="AE6" s="193"/>
      <c r="AF6" s="194"/>
      <c r="AG6" s="82">
        <f t="shared" si="0"/>
        <v>0</v>
      </c>
      <c r="AH6" s="294">
        <f t="shared" si="1"/>
        <v>4</v>
      </c>
      <c r="AI6" s="89">
        <f t="shared" si="2"/>
        <v>0.32432432432432434</v>
      </c>
      <c r="AJ6" s="29">
        <f t="shared" si="3"/>
        <v>12</v>
      </c>
      <c r="AK6" s="29" t="s">
        <v>7</v>
      </c>
      <c r="AL6" s="29">
        <f t="shared" si="4"/>
        <v>37</v>
      </c>
      <c r="AM6" s="44">
        <f t="shared" si="5"/>
        <v>0.32432432432432434</v>
      </c>
    </row>
    <row r="7" spans="1:39" ht="20.100000000000001" customHeight="1" thickBot="1" x14ac:dyDescent="0.35">
      <c r="D7" s="14" t="str">
        <f>$B4</f>
        <v>ZLATOHRAD B</v>
      </c>
      <c r="E7" s="78">
        <v>16</v>
      </c>
      <c r="F7" s="35" t="s">
        <v>7</v>
      </c>
      <c r="G7" s="78">
        <v>1</v>
      </c>
      <c r="H7" s="36" t="str">
        <f>$B5</f>
        <v>KUNČICE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ADF7E-1624-43A3-B9AE-9B543758790C}">
  <dimension ref="A1:AM7"/>
  <sheetViews>
    <sheetView topLeftCell="E1" zoomScaleNormal="100" workbookViewId="0">
      <selection activeCell="U15" sqref="U15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127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292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112</v>
      </c>
      <c r="C2" s="7"/>
      <c r="D2" s="12" t="str">
        <f>$B2</f>
        <v>ZLATOHRAD A</v>
      </c>
      <c r="E2" s="79">
        <v>21</v>
      </c>
      <c r="F2" s="33" t="s">
        <v>7</v>
      </c>
      <c r="G2" s="79">
        <v>5</v>
      </c>
      <c r="H2" s="34" t="str">
        <f>$B5</f>
        <v>PALKOVICE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ZLATOHRAD A</v>
      </c>
      <c r="V2" s="153"/>
      <c r="W2" s="154"/>
      <c r="X2" s="152" t="str">
        <f>T4</f>
        <v>RAŠKOVICE C</v>
      </c>
      <c r="Y2" s="153"/>
      <c r="Z2" s="154"/>
      <c r="AA2" s="152" t="str">
        <f>T5</f>
        <v>JANOVICE A</v>
      </c>
      <c r="AB2" s="153"/>
      <c r="AC2" s="154"/>
      <c r="AD2" s="152" t="str">
        <f>T6</f>
        <v>PALKOVICE B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154</v>
      </c>
      <c r="C3" s="7"/>
      <c r="D3" s="13" t="str">
        <f>$B3</f>
        <v>RAŠKOVICE C</v>
      </c>
      <c r="E3" s="77">
        <v>9</v>
      </c>
      <c r="F3" s="71" t="s">
        <v>7</v>
      </c>
      <c r="G3" s="77">
        <v>5</v>
      </c>
      <c r="H3" s="46" t="str">
        <f>$B4</f>
        <v>JANOVICE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'4-OR-E'!$B$2</f>
        <v>ZLATOHRAD A</v>
      </c>
      <c r="U3" s="186"/>
      <c r="V3" s="187"/>
      <c r="W3" s="188"/>
      <c r="X3" s="25">
        <f>'4-OR-E'!$E$6</f>
        <v>11</v>
      </c>
      <c r="Y3" s="24" t="s">
        <v>7</v>
      </c>
      <c r="Z3" s="27">
        <f>'4-OR-E'!$G$6</f>
        <v>15</v>
      </c>
      <c r="AA3" s="25">
        <f>'4-OR-E'!$E$4</f>
        <v>5</v>
      </c>
      <c r="AB3" s="24" t="s">
        <v>7</v>
      </c>
      <c r="AC3" s="27">
        <f>'4-OR-E'!$G$4</f>
        <v>7</v>
      </c>
      <c r="AD3" s="25">
        <f>'4-OR-E'!$E$2</f>
        <v>21</v>
      </c>
      <c r="AE3" s="24" t="s">
        <v>7</v>
      </c>
      <c r="AF3" s="27">
        <f>'4-OR-E'!$G$2</f>
        <v>5</v>
      </c>
      <c r="AG3" s="80">
        <f>SUM(IF(U3&gt;W3,1,0),IF(X3&gt;Z3,1,0),IF(AA3&gt;AC3,1,0),IF(AD3&gt;AF3,1,0))</f>
        <v>1</v>
      </c>
      <c r="AH3" s="125">
        <f>_xlfn.RANK.EQ(AI3,$AI$3:$AI$6)</f>
        <v>3</v>
      </c>
      <c r="AI3" s="89">
        <f>1000*AG3+AM3</f>
        <v>1001.3703703703703</v>
      </c>
      <c r="AJ3" s="24">
        <f>U3+X3+AA3+AD3</f>
        <v>37</v>
      </c>
      <c r="AK3" s="24" t="s">
        <v>7</v>
      </c>
      <c r="AL3" s="24">
        <f>W3+Z3+AC3+AF3</f>
        <v>27</v>
      </c>
      <c r="AM3" s="39">
        <f>AJ3/AL3</f>
        <v>1.3703703703703705</v>
      </c>
    </row>
    <row r="4" spans="1:39" ht="20.100000000000001" customHeight="1" x14ac:dyDescent="0.3">
      <c r="A4" s="13" t="s">
        <v>2</v>
      </c>
      <c r="B4" s="18" t="s">
        <v>116</v>
      </c>
      <c r="C4" s="5"/>
      <c r="D4" s="13" t="str">
        <f>$B2</f>
        <v>ZLATOHRAD A</v>
      </c>
      <c r="E4" s="77">
        <v>5</v>
      </c>
      <c r="F4" s="71" t="s">
        <v>7</v>
      </c>
      <c r="G4" s="77">
        <v>7</v>
      </c>
      <c r="H4" s="46" t="str">
        <f>$B4</f>
        <v>JANOVICE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'4-OR-E'!$B$3</f>
        <v>RAŠKOVICE C</v>
      </c>
      <c r="U4" s="22">
        <f>Z3</f>
        <v>15</v>
      </c>
      <c r="V4" s="3" t="s">
        <v>7</v>
      </c>
      <c r="W4" s="20">
        <f>X3</f>
        <v>11</v>
      </c>
      <c r="X4" s="189"/>
      <c r="Y4" s="190"/>
      <c r="Z4" s="191"/>
      <c r="AA4" s="26">
        <f>'4-OR-E'!$E$3</f>
        <v>9</v>
      </c>
      <c r="AB4" s="8" t="s">
        <v>7</v>
      </c>
      <c r="AC4" s="28">
        <f>'4-OR-E'!$G$3</f>
        <v>5</v>
      </c>
      <c r="AD4" s="26">
        <f>'4-OR-E'!$E$5</f>
        <v>30</v>
      </c>
      <c r="AE4" s="8" t="s">
        <v>7</v>
      </c>
      <c r="AF4" s="28">
        <f>'4-OR-E'!$G$5</f>
        <v>2</v>
      </c>
      <c r="AG4" s="81">
        <f t="shared" ref="AG4:AG6" si="0">SUM(IF(U4&gt;W4,1,0),IF(X4&gt;Z4,1,0),IF(AA4&gt;AC4,1,0),IF(AD4&gt;AF4,1,0))</f>
        <v>3</v>
      </c>
      <c r="AH4" s="293">
        <f t="shared" ref="AH4:AH6" si="1">_xlfn.RANK.EQ(AI4,$AI$3:$AI$6)</f>
        <v>1</v>
      </c>
      <c r="AI4" s="89">
        <f t="shared" ref="AI4:AI6" si="2">1000*AG4+AM4</f>
        <v>3003</v>
      </c>
      <c r="AJ4" s="8">
        <f t="shared" ref="AJ4:AJ6" si="3">U4+X4+AA4+AD4</f>
        <v>54</v>
      </c>
      <c r="AK4" s="8" t="s">
        <v>7</v>
      </c>
      <c r="AL4" s="8">
        <f t="shared" ref="AL4:AL6" si="4">W4+Z4+AC4+AF4</f>
        <v>18</v>
      </c>
      <c r="AM4" s="41">
        <f t="shared" ref="AM4:AM6" si="5">AJ4/AL4</f>
        <v>3</v>
      </c>
    </row>
    <row r="5" spans="1:39" ht="20.100000000000001" customHeight="1" thickBot="1" x14ac:dyDescent="0.35">
      <c r="A5" s="14" t="s">
        <v>3</v>
      </c>
      <c r="B5" s="19" t="s">
        <v>120</v>
      </c>
      <c r="D5" s="13" t="str">
        <f>$B3</f>
        <v>RAŠKOVICE C</v>
      </c>
      <c r="E5" s="77">
        <v>30</v>
      </c>
      <c r="F5" s="71" t="s">
        <v>7</v>
      </c>
      <c r="G5" s="77">
        <v>2</v>
      </c>
      <c r="H5" s="46" t="str">
        <f>$B5</f>
        <v>PALKOVICE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'4-OR-E'!$B$4</f>
        <v>JANOVICE A</v>
      </c>
      <c r="U5" s="22">
        <f>AC3</f>
        <v>7</v>
      </c>
      <c r="V5" s="3" t="s">
        <v>7</v>
      </c>
      <c r="W5" s="20">
        <f>AA3</f>
        <v>5</v>
      </c>
      <c r="X5" s="22">
        <f>AC4</f>
        <v>5</v>
      </c>
      <c r="Y5" s="3" t="s">
        <v>7</v>
      </c>
      <c r="Z5" s="20">
        <f>AA4</f>
        <v>9</v>
      </c>
      <c r="AA5" s="189"/>
      <c r="AB5" s="190"/>
      <c r="AC5" s="191"/>
      <c r="AD5" s="26">
        <f>'4-OR-E'!$E$7</f>
        <v>22</v>
      </c>
      <c r="AE5" s="8" t="s">
        <v>7</v>
      </c>
      <c r="AF5" s="28">
        <f>'4-OR-E'!$G$7</f>
        <v>1</v>
      </c>
      <c r="AG5" s="81">
        <f t="shared" si="0"/>
        <v>2</v>
      </c>
      <c r="AH5" s="293">
        <f t="shared" si="1"/>
        <v>2</v>
      </c>
      <c r="AI5" s="89">
        <f t="shared" si="2"/>
        <v>2002.2666666666667</v>
      </c>
      <c r="AJ5" s="8">
        <f t="shared" si="3"/>
        <v>34</v>
      </c>
      <c r="AK5" s="8" t="s">
        <v>7</v>
      </c>
      <c r="AL5" s="8">
        <f t="shared" si="4"/>
        <v>15</v>
      </c>
      <c r="AM5" s="41">
        <f t="shared" si="5"/>
        <v>2.2666666666666666</v>
      </c>
    </row>
    <row r="6" spans="1:39" ht="20.100000000000001" customHeight="1" thickBot="1" x14ac:dyDescent="0.35">
      <c r="D6" s="13" t="str">
        <f>$B2</f>
        <v>ZLATOHRAD A</v>
      </c>
      <c r="E6" s="77">
        <v>11</v>
      </c>
      <c r="F6" s="71" t="s">
        <v>7</v>
      </c>
      <c r="G6" s="77">
        <v>15</v>
      </c>
      <c r="H6" s="46" t="str">
        <f>$B3</f>
        <v>RAŠKOVICE C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'4-OR-E'!$B$5</f>
        <v>PALKOVICE B</v>
      </c>
      <c r="U6" s="23">
        <f>AF3</f>
        <v>5</v>
      </c>
      <c r="V6" s="6" t="s">
        <v>7</v>
      </c>
      <c r="W6" s="21">
        <f>AD3</f>
        <v>21</v>
      </c>
      <c r="X6" s="23">
        <f>AF4</f>
        <v>2</v>
      </c>
      <c r="Y6" s="6" t="s">
        <v>7</v>
      </c>
      <c r="Z6" s="21">
        <f>AD4</f>
        <v>30</v>
      </c>
      <c r="AA6" s="23">
        <f>AF5</f>
        <v>1</v>
      </c>
      <c r="AB6" s="6" t="s">
        <v>7</v>
      </c>
      <c r="AC6" s="21">
        <f>AD5</f>
        <v>22</v>
      </c>
      <c r="AD6" s="192"/>
      <c r="AE6" s="193"/>
      <c r="AF6" s="194"/>
      <c r="AG6" s="82">
        <f t="shared" si="0"/>
        <v>0</v>
      </c>
      <c r="AH6" s="294">
        <f t="shared" si="1"/>
        <v>4</v>
      </c>
      <c r="AI6" s="89">
        <f t="shared" si="2"/>
        <v>0.1095890410958904</v>
      </c>
      <c r="AJ6" s="29">
        <f t="shared" si="3"/>
        <v>8</v>
      </c>
      <c r="AK6" s="29" t="s">
        <v>7</v>
      </c>
      <c r="AL6" s="29">
        <f t="shared" si="4"/>
        <v>73</v>
      </c>
      <c r="AM6" s="44">
        <f t="shared" si="5"/>
        <v>0.1095890410958904</v>
      </c>
    </row>
    <row r="7" spans="1:39" ht="20.100000000000001" customHeight="1" thickBot="1" x14ac:dyDescent="0.35">
      <c r="D7" s="14" t="str">
        <f>$B4</f>
        <v>JANOVICE A</v>
      </c>
      <c r="E7" s="78">
        <v>22</v>
      </c>
      <c r="F7" s="35" t="s">
        <v>7</v>
      </c>
      <c r="G7" s="78">
        <v>1</v>
      </c>
      <c r="H7" s="36" t="str">
        <f>$B5</f>
        <v>PALKOVICE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95A6A-EE6D-4E81-9E18-1A04C2374CD7}">
  <dimension ref="A1:AM7"/>
  <sheetViews>
    <sheetView topLeftCell="F1" zoomScaleNormal="100" workbookViewId="0">
      <selection activeCell="AH17" sqref="AH17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169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201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54</v>
      </c>
      <c r="C2" s="7"/>
      <c r="D2" s="12" t="str">
        <f>$B2</f>
        <v>Raškovice A</v>
      </c>
      <c r="E2" s="79">
        <v>1</v>
      </c>
      <c r="F2" s="33" t="s">
        <v>7</v>
      </c>
      <c r="G2" s="79">
        <v>4</v>
      </c>
      <c r="H2" s="34" t="str">
        <f>$B5</f>
        <v>Zlatohrad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Raškovice A</v>
      </c>
      <c r="V2" s="153"/>
      <c r="W2" s="154"/>
      <c r="X2" s="152" t="str">
        <f>T4</f>
        <v>Raškovice B</v>
      </c>
      <c r="Y2" s="153"/>
      <c r="Z2" s="154"/>
      <c r="AA2" s="152" t="str">
        <f>T5</f>
        <v>Raškovice C</v>
      </c>
      <c r="AB2" s="153"/>
      <c r="AC2" s="154"/>
      <c r="AD2" s="152" t="str">
        <f>T6</f>
        <v>Zlatohrad B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57</v>
      </c>
      <c r="C3" s="7"/>
      <c r="D3" s="13" t="str">
        <f>$B3</f>
        <v>Raškovice B</v>
      </c>
      <c r="E3" s="77">
        <v>4</v>
      </c>
      <c r="F3" s="71" t="s">
        <v>7</v>
      </c>
      <c r="G3" s="77">
        <v>1</v>
      </c>
      <c r="H3" s="46" t="str">
        <f>$B4</f>
        <v>Raškovice C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'4-OR-F1'!$B$2</f>
        <v>Raškovice A</v>
      </c>
      <c r="U3" s="186"/>
      <c r="V3" s="187"/>
      <c r="W3" s="188"/>
      <c r="X3" s="25">
        <f>'4-OR-F1'!$E$6</f>
        <v>1</v>
      </c>
      <c r="Y3" s="24" t="s">
        <v>7</v>
      </c>
      <c r="Z3" s="27">
        <f>'4-OR-F1'!$G$6</f>
        <v>2</v>
      </c>
      <c r="AA3" s="25">
        <f>'4-OR-F1'!$E$4</f>
        <v>10</v>
      </c>
      <c r="AB3" s="24" t="s">
        <v>7</v>
      </c>
      <c r="AC3" s="27">
        <f>'4-OR-F1'!$G$4</f>
        <v>4</v>
      </c>
      <c r="AD3" s="25">
        <f>'4-OR-F1'!$E$2</f>
        <v>1</v>
      </c>
      <c r="AE3" s="24" t="s">
        <v>7</v>
      </c>
      <c r="AF3" s="27">
        <f>'4-OR-F1'!$G$2</f>
        <v>4</v>
      </c>
      <c r="AG3" s="80">
        <f>SUM(IF(U3&gt;W3,1,0),IF(X3&gt;Z3,1,0),IF(AA3&gt;AC3,1,0),IF(AD3&gt;AF3,1,0))</f>
        <v>1</v>
      </c>
      <c r="AH3" s="125">
        <f>_xlfn.RANK.EQ(AI3,$AI$3:$AI$6)</f>
        <v>3</v>
      </c>
      <c r="AI3" s="89">
        <f>1000*AG3+AM3</f>
        <v>1001.2</v>
      </c>
      <c r="AJ3" s="24">
        <f>U3+X3+AA3+AD3</f>
        <v>12</v>
      </c>
      <c r="AK3" s="24" t="s">
        <v>7</v>
      </c>
      <c r="AL3" s="24">
        <f>W3+Z3+AC3+AF3</f>
        <v>10</v>
      </c>
      <c r="AM3" s="39">
        <f>AJ3/AL3</f>
        <v>1.2</v>
      </c>
    </row>
    <row r="4" spans="1:39" ht="20.100000000000001" customHeight="1" x14ac:dyDescent="0.3">
      <c r="A4" s="13" t="s">
        <v>2</v>
      </c>
      <c r="B4" s="18" t="s">
        <v>62</v>
      </c>
      <c r="C4" s="5"/>
      <c r="D4" s="13" t="str">
        <f>$B2</f>
        <v>Raškovice A</v>
      </c>
      <c r="E4" s="77">
        <v>10</v>
      </c>
      <c r="F4" s="71" t="s">
        <v>7</v>
      </c>
      <c r="G4" s="77">
        <v>4</v>
      </c>
      <c r="H4" s="46" t="str">
        <f>$B4</f>
        <v>Raškovice C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'4-OR-F1'!$B$3</f>
        <v>Raškovice B</v>
      </c>
      <c r="U4" s="22">
        <f>Z3</f>
        <v>2</v>
      </c>
      <c r="V4" s="3" t="s">
        <v>7</v>
      </c>
      <c r="W4" s="20">
        <f>X3</f>
        <v>1</v>
      </c>
      <c r="X4" s="189"/>
      <c r="Y4" s="190"/>
      <c r="Z4" s="191"/>
      <c r="AA4" s="26">
        <f>'4-OR-F1'!$E$3</f>
        <v>4</v>
      </c>
      <c r="AB4" s="8" t="s">
        <v>7</v>
      </c>
      <c r="AC4" s="28">
        <f>'4-OR-F1'!$G$3</f>
        <v>1</v>
      </c>
      <c r="AD4" s="26">
        <f>'4-OR-F1'!$E$5</f>
        <v>2</v>
      </c>
      <c r="AE4" s="8" t="s">
        <v>7</v>
      </c>
      <c r="AF4" s="28">
        <f>'4-OR-F1'!$G$5</f>
        <v>2</v>
      </c>
      <c r="AG4" s="81">
        <f t="shared" ref="AG4:AG6" si="0">SUM(IF(U4&gt;W4,1,0),IF(X4&gt;Z4,1,0),IF(AA4&gt;AC4,1,0),IF(AD4&gt;AF4,1,0))</f>
        <v>2</v>
      </c>
      <c r="AH4" s="293">
        <f t="shared" ref="AH4:AH6" si="1">_xlfn.RANK.EQ(AI4,$AI$3:$AI$6)</f>
        <v>2</v>
      </c>
      <c r="AI4" s="89">
        <f t="shared" ref="AI4:AI6" si="2">1000*AG4+AM4</f>
        <v>2002</v>
      </c>
      <c r="AJ4" s="8">
        <f t="shared" ref="AJ4:AJ6" si="3">U4+X4+AA4+AD4</f>
        <v>8</v>
      </c>
      <c r="AK4" s="8" t="s">
        <v>7</v>
      </c>
      <c r="AL4" s="8">
        <f t="shared" ref="AL4:AL6" si="4">W4+Z4+AC4+AF4</f>
        <v>4</v>
      </c>
      <c r="AM4" s="41">
        <f t="shared" ref="AM4:AM6" si="5">AJ4/AL4</f>
        <v>2</v>
      </c>
    </row>
    <row r="5" spans="1:39" ht="20.100000000000001" customHeight="1" thickBot="1" x14ac:dyDescent="0.35">
      <c r="A5" s="14" t="s">
        <v>3</v>
      </c>
      <c r="B5" s="19" t="s">
        <v>99</v>
      </c>
      <c r="D5" s="13" t="str">
        <f>$B3</f>
        <v>Raškovice B</v>
      </c>
      <c r="E5" s="77">
        <v>2</v>
      </c>
      <c r="F5" s="71" t="s">
        <v>7</v>
      </c>
      <c r="G5" s="77">
        <v>2</v>
      </c>
      <c r="H5" s="46" t="str">
        <f>$B5</f>
        <v>Zlatohrad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'4-OR-F1'!$B$4</f>
        <v>Raškovice C</v>
      </c>
      <c r="U5" s="22">
        <f>AC3</f>
        <v>4</v>
      </c>
      <c r="V5" s="3" t="s">
        <v>7</v>
      </c>
      <c r="W5" s="20">
        <f>AA3</f>
        <v>10</v>
      </c>
      <c r="X5" s="22">
        <f>AC4</f>
        <v>1</v>
      </c>
      <c r="Y5" s="3" t="s">
        <v>7</v>
      </c>
      <c r="Z5" s="20">
        <f>AA4</f>
        <v>4</v>
      </c>
      <c r="AA5" s="189"/>
      <c r="AB5" s="190"/>
      <c r="AC5" s="191"/>
      <c r="AD5" s="26">
        <f>'4-OR-F1'!$E$7</f>
        <v>2</v>
      </c>
      <c r="AE5" s="8" t="s">
        <v>7</v>
      </c>
      <c r="AF5" s="28">
        <f>'4-OR-F1'!$G$7</f>
        <v>10</v>
      </c>
      <c r="AG5" s="81">
        <f t="shared" si="0"/>
        <v>0</v>
      </c>
      <c r="AH5" s="293">
        <f t="shared" si="1"/>
        <v>4</v>
      </c>
      <c r="AI5" s="89">
        <f t="shared" si="2"/>
        <v>0.29166666666666669</v>
      </c>
      <c r="AJ5" s="8">
        <f t="shared" si="3"/>
        <v>7</v>
      </c>
      <c r="AK5" s="8" t="s">
        <v>7</v>
      </c>
      <c r="AL5" s="8">
        <f t="shared" si="4"/>
        <v>24</v>
      </c>
      <c r="AM5" s="41">
        <f t="shared" si="5"/>
        <v>0.29166666666666669</v>
      </c>
    </row>
    <row r="6" spans="1:39" ht="20.100000000000001" customHeight="1" thickBot="1" x14ac:dyDescent="0.35">
      <c r="D6" s="13" t="str">
        <f>$B2</f>
        <v>Raškovice A</v>
      </c>
      <c r="E6" s="77">
        <v>1</v>
      </c>
      <c r="F6" s="71" t="s">
        <v>7</v>
      </c>
      <c r="G6" s="77">
        <v>2</v>
      </c>
      <c r="H6" s="46" t="str">
        <f>$B3</f>
        <v>Raškovice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'4-OR-F1'!$B$5</f>
        <v>Zlatohrad B</v>
      </c>
      <c r="U6" s="23">
        <f>AF3</f>
        <v>4</v>
      </c>
      <c r="V6" s="6" t="s">
        <v>7</v>
      </c>
      <c r="W6" s="21">
        <f>AD3</f>
        <v>1</v>
      </c>
      <c r="X6" s="23">
        <f>AF4</f>
        <v>2</v>
      </c>
      <c r="Y6" s="6" t="s">
        <v>7</v>
      </c>
      <c r="Z6" s="21">
        <f>AD4</f>
        <v>2</v>
      </c>
      <c r="AA6" s="23">
        <f>AF5</f>
        <v>10</v>
      </c>
      <c r="AB6" s="6" t="s">
        <v>7</v>
      </c>
      <c r="AC6" s="21">
        <f>AD5</f>
        <v>2</v>
      </c>
      <c r="AD6" s="192"/>
      <c r="AE6" s="193"/>
      <c r="AF6" s="194"/>
      <c r="AG6" s="82">
        <f t="shared" si="0"/>
        <v>2</v>
      </c>
      <c r="AH6" s="294">
        <f t="shared" si="1"/>
        <v>1</v>
      </c>
      <c r="AI6" s="89">
        <f t="shared" si="2"/>
        <v>2003.2</v>
      </c>
      <c r="AJ6" s="29">
        <f t="shared" si="3"/>
        <v>16</v>
      </c>
      <c r="AK6" s="29" t="s">
        <v>7</v>
      </c>
      <c r="AL6" s="29">
        <f t="shared" si="4"/>
        <v>5</v>
      </c>
      <c r="AM6" s="44">
        <f t="shared" si="5"/>
        <v>3.2</v>
      </c>
    </row>
    <row r="7" spans="1:39" ht="20.100000000000001" customHeight="1" thickBot="1" x14ac:dyDescent="0.35">
      <c r="D7" s="14" t="str">
        <f>$B4</f>
        <v>Raškovice C</v>
      </c>
      <c r="E7" s="78">
        <v>2</v>
      </c>
      <c r="F7" s="35" t="s">
        <v>7</v>
      </c>
      <c r="G7" s="78">
        <v>10</v>
      </c>
      <c r="H7" s="36" t="str">
        <f>$B5</f>
        <v>Zlatohrad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A776-DBFB-496F-9CA9-FA518A57BCDE}">
  <dimension ref="A1:AM7"/>
  <sheetViews>
    <sheetView topLeftCell="D1" zoomScaleNormal="100" workbookViewId="0">
      <selection activeCell="Y14" sqref="Y14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170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200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90</v>
      </c>
      <c r="C2" s="7"/>
      <c r="D2" s="12" t="str">
        <f>$B2</f>
        <v>Ostravice A</v>
      </c>
      <c r="E2" s="79">
        <v>8</v>
      </c>
      <c r="F2" s="33" t="s">
        <v>7</v>
      </c>
      <c r="G2" s="79">
        <v>7</v>
      </c>
      <c r="H2" s="34" t="str">
        <f>$B5</f>
        <v>Beskyďáček mix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Ostravice A</v>
      </c>
      <c r="V2" s="153"/>
      <c r="W2" s="154"/>
      <c r="X2" s="152" t="str">
        <f>T4</f>
        <v>Orlová</v>
      </c>
      <c r="Y2" s="153"/>
      <c r="Z2" s="154"/>
      <c r="AA2" s="152" t="str">
        <f>T5</f>
        <v>Janovice A</v>
      </c>
      <c r="AB2" s="153"/>
      <c r="AC2" s="154"/>
      <c r="AD2" s="152" t="str">
        <f>T6</f>
        <v>Beskyďáček mix A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172</v>
      </c>
      <c r="C3" s="7"/>
      <c r="D3" s="13" t="str">
        <f>$B3</f>
        <v>Orlová</v>
      </c>
      <c r="E3" s="77">
        <v>4</v>
      </c>
      <c r="F3" s="71" t="s">
        <v>7</v>
      </c>
      <c r="G3" s="77">
        <v>2</v>
      </c>
      <c r="H3" s="46" t="str">
        <f>B4</f>
        <v>Janovice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'4-OR-F2'!$B$2</f>
        <v>Ostravice A</v>
      </c>
      <c r="U3" s="186"/>
      <c r="V3" s="187"/>
      <c r="W3" s="188"/>
      <c r="X3" s="25">
        <f>'4-OR-F2'!$E$6</f>
        <v>3</v>
      </c>
      <c r="Y3" s="24" t="s">
        <v>7</v>
      </c>
      <c r="Z3" s="27">
        <f>'4-OR-F2'!$G$6</f>
        <v>6</v>
      </c>
      <c r="AA3" s="25">
        <f>'4-OR-F2'!$E$4</f>
        <v>5</v>
      </c>
      <c r="AB3" s="24" t="s">
        <v>7</v>
      </c>
      <c r="AC3" s="27">
        <f>'4-OR-F2'!$G$4</f>
        <v>7</v>
      </c>
      <c r="AD3" s="25">
        <f>'4-OR-F2'!$E$2</f>
        <v>8</v>
      </c>
      <c r="AE3" s="24" t="s">
        <v>7</v>
      </c>
      <c r="AF3" s="27">
        <f>'4-OR-F2'!$G$2</f>
        <v>7</v>
      </c>
      <c r="AG3" s="80">
        <f>SUM(IF(U3&gt;W3,1,0),IF(X3&gt;Z3,1,0),IF(AA3&gt;AC3,1,0),IF(AD3&gt;AF3,1,0))</f>
        <v>1</v>
      </c>
      <c r="AH3" s="125">
        <v>7</v>
      </c>
      <c r="AI3" s="89">
        <f>1000*AG3+AM3</f>
        <v>1000.8</v>
      </c>
      <c r="AJ3" s="24">
        <f>U3+X3+AA3+AD3</f>
        <v>16</v>
      </c>
      <c r="AK3" s="24" t="s">
        <v>7</v>
      </c>
      <c r="AL3" s="24">
        <f>W3+Z3+AC3+AF3</f>
        <v>20</v>
      </c>
      <c r="AM3" s="39">
        <f>AJ3/AL3</f>
        <v>0.8</v>
      </c>
    </row>
    <row r="4" spans="1:39" ht="20.100000000000001" customHeight="1" x14ac:dyDescent="0.3">
      <c r="A4" s="13" t="s">
        <v>2</v>
      </c>
      <c r="B4" s="18" t="s">
        <v>89</v>
      </c>
      <c r="C4" s="5"/>
      <c r="D4" s="13" t="str">
        <f>$B2</f>
        <v>Ostravice A</v>
      </c>
      <c r="E4" s="77">
        <v>5</v>
      </c>
      <c r="F4" s="71" t="s">
        <v>7</v>
      </c>
      <c r="G4" s="77">
        <v>7</v>
      </c>
      <c r="H4" s="46" t="str">
        <f>B4</f>
        <v>Janovice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'4-OR-F2'!$B$3</f>
        <v>Orlová</v>
      </c>
      <c r="U4" s="22">
        <f>Z3</f>
        <v>6</v>
      </c>
      <c r="V4" s="3" t="s">
        <v>7</v>
      </c>
      <c r="W4" s="20">
        <f>X3</f>
        <v>3</v>
      </c>
      <c r="X4" s="189"/>
      <c r="Y4" s="190"/>
      <c r="Z4" s="191"/>
      <c r="AA4" s="26">
        <f>'4-OR-F2'!$E$3</f>
        <v>4</v>
      </c>
      <c r="AB4" s="8" t="s">
        <v>7</v>
      </c>
      <c r="AC4" s="28">
        <f>'4-OR-F2'!$G$3</f>
        <v>2</v>
      </c>
      <c r="AD4" s="26">
        <f>'4-OR-F2'!$E$5</f>
        <v>4</v>
      </c>
      <c r="AE4" s="8" t="s">
        <v>7</v>
      </c>
      <c r="AF4" s="28">
        <f>'4-OR-F2'!$G$5</f>
        <v>1</v>
      </c>
      <c r="AG4" s="81">
        <f t="shared" ref="AG4:AG6" si="0">SUM(IF(U4&gt;W4,1,0),IF(X4&gt;Z4,1,0),IF(AA4&gt;AC4,1,0),IF(AD4&gt;AF4,1,0))</f>
        <v>3</v>
      </c>
      <c r="AH4" s="293">
        <v>5</v>
      </c>
      <c r="AI4" s="89">
        <f t="shared" ref="AI4:AI6" si="1">1000*AG4+AM4</f>
        <v>3002.3333333333335</v>
      </c>
      <c r="AJ4" s="8">
        <f t="shared" ref="AJ4:AJ6" si="2">U4+X4+AA4+AD4</f>
        <v>14</v>
      </c>
      <c r="AK4" s="8" t="s">
        <v>7</v>
      </c>
      <c r="AL4" s="8">
        <f t="shared" ref="AL4:AL6" si="3">W4+Z4+AC4+AF4</f>
        <v>6</v>
      </c>
      <c r="AM4" s="41">
        <f t="shared" ref="AM4:AM6" si="4">AJ4/AL4</f>
        <v>2.3333333333333335</v>
      </c>
    </row>
    <row r="5" spans="1:39" ht="20.100000000000001" customHeight="1" thickBot="1" x14ac:dyDescent="0.35">
      <c r="A5" s="14" t="s">
        <v>3</v>
      </c>
      <c r="B5" s="19" t="s">
        <v>173</v>
      </c>
      <c r="D5" s="13" t="str">
        <f>$B3</f>
        <v>Orlová</v>
      </c>
      <c r="E5" s="77">
        <v>4</v>
      </c>
      <c r="F5" s="71" t="s">
        <v>7</v>
      </c>
      <c r="G5" s="77">
        <v>1</v>
      </c>
      <c r="H5" s="46" t="str">
        <f>$B5</f>
        <v>Beskyďáček mix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B4</f>
        <v>Janovice A</v>
      </c>
      <c r="U5" s="22">
        <f>AC3</f>
        <v>7</v>
      </c>
      <c r="V5" s="3" t="s">
        <v>7</v>
      </c>
      <c r="W5" s="20">
        <f>AA3</f>
        <v>5</v>
      </c>
      <c r="X5" s="22">
        <f>AC4</f>
        <v>2</v>
      </c>
      <c r="Y5" s="3" t="s">
        <v>7</v>
      </c>
      <c r="Z5" s="20">
        <f>AA4</f>
        <v>4</v>
      </c>
      <c r="AA5" s="189"/>
      <c r="AB5" s="190"/>
      <c r="AC5" s="191"/>
      <c r="AD5" s="26">
        <f>'4-OR-F2'!$E$7</f>
        <v>8</v>
      </c>
      <c r="AE5" s="8" t="s">
        <v>7</v>
      </c>
      <c r="AF5" s="28">
        <f>'4-OR-F2'!$G$7</f>
        <v>4</v>
      </c>
      <c r="AG5" s="81">
        <f t="shared" si="0"/>
        <v>2</v>
      </c>
      <c r="AH5" s="293">
        <v>6</v>
      </c>
      <c r="AI5" s="89">
        <f t="shared" si="1"/>
        <v>2001.3076923076924</v>
      </c>
      <c r="AJ5" s="8">
        <f t="shared" si="2"/>
        <v>17</v>
      </c>
      <c r="AK5" s="8" t="s">
        <v>7</v>
      </c>
      <c r="AL5" s="8">
        <f t="shared" si="3"/>
        <v>13</v>
      </c>
      <c r="AM5" s="41">
        <f t="shared" si="4"/>
        <v>1.3076923076923077</v>
      </c>
    </row>
    <row r="6" spans="1:39" ht="20.100000000000001" customHeight="1" thickBot="1" x14ac:dyDescent="0.35">
      <c r="D6" s="13" t="str">
        <f>$B2</f>
        <v>Ostravice A</v>
      </c>
      <c r="E6" s="77">
        <v>3</v>
      </c>
      <c r="F6" s="71" t="s">
        <v>7</v>
      </c>
      <c r="G6" s="77">
        <v>6</v>
      </c>
      <c r="H6" s="46" t="str">
        <f>$B3</f>
        <v>Orlová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'4-OR-F2'!$B$5</f>
        <v>Beskyďáček mix A</v>
      </c>
      <c r="U6" s="23">
        <f>AF3</f>
        <v>7</v>
      </c>
      <c r="V6" s="6" t="s">
        <v>7</v>
      </c>
      <c r="W6" s="21">
        <f>AD3</f>
        <v>8</v>
      </c>
      <c r="X6" s="23">
        <f>AF4</f>
        <v>1</v>
      </c>
      <c r="Y6" s="6" t="s">
        <v>7</v>
      </c>
      <c r="Z6" s="21">
        <f>AD4</f>
        <v>4</v>
      </c>
      <c r="AA6" s="23">
        <f>AF5</f>
        <v>4</v>
      </c>
      <c r="AB6" s="6" t="s">
        <v>7</v>
      </c>
      <c r="AC6" s="21">
        <f>AD5</f>
        <v>8</v>
      </c>
      <c r="AD6" s="192"/>
      <c r="AE6" s="193"/>
      <c r="AF6" s="194"/>
      <c r="AG6" s="82">
        <f t="shared" si="0"/>
        <v>0</v>
      </c>
      <c r="AH6" s="294">
        <v>8</v>
      </c>
      <c r="AI6" s="89">
        <f t="shared" si="1"/>
        <v>0.6</v>
      </c>
      <c r="AJ6" s="29">
        <f t="shared" si="2"/>
        <v>12</v>
      </c>
      <c r="AK6" s="29" t="s">
        <v>7</v>
      </c>
      <c r="AL6" s="29">
        <f t="shared" si="3"/>
        <v>20</v>
      </c>
      <c r="AM6" s="44">
        <f t="shared" si="4"/>
        <v>0.6</v>
      </c>
    </row>
    <row r="7" spans="1:39" ht="20.100000000000001" customHeight="1" thickBot="1" x14ac:dyDescent="0.35">
      <c r="D7" s="14" t="str">
        <f>B4</f>
        <v>Janovice A</v>
      </c>
      <c r="E7" s="78">
        <v>8</v>
      </c>
      <c r="F7" s="35" t="s">
        <v>7</v>
      </c>
      <c r="G7" s="78">
        <v>4</v>
      </c>
      <c r="H7" s="36" t="str">
        <f>$B5</f>
        <v>Beskyďáček mix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FC1C3-6121-4B67-A33F-7E9C8F158CF5}">
  <dimension ref="A1:AM7"/>
  <sheetViews>
    <sheetView topLeftCell="E1" zoomScaleNormal="100" workbookViewId="0">
      <selection activeCell="AA12" sqref="AA12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171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198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8" t="s">
        <v>79</v>
      </c>
      <c r="C2" s="7"/>
      <c r="D2" s="12" t="str">
        <f>B2</f>
        <v>Beskyďáček Sedliště</v>
      </c>
      <c r="E2" s="79">
        <v>2</v>
      </c>
      <c r="F2" s="33" t="s">
        <v>7</v>
      </c>
      <c r="G2" s="79">
        <v>14</v>
      </c>
      <c r="H2" s="34" t="str">
        <f>$B5</f>
        <v>Zlatohrad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268" t="str">
        <f>T3</f>
        <v>Beskyďáček Sedliště</v>
      </c>
      <c r="V2" s="269"/>
      <c r="W2" s="270"/>
      <c r="X2" s="152" t="str">
        <f>T4</f>
        <v>Zlatohrad C</v>
      </c>
      <c r="Y2" s="153"/>
      <c r="Z2" s="154"/>
      <c r="AA2" s="152" t="str">
        <f>T5</f>
        <v>Beskyďáček 8.ZŠ</v>
      </c>
      <c r="AB2" s="153"/>
      <c r="AC2" s="154"/>
      <c r="AD2" s="152" t="str">
        <f>T6</f>
        <v>Zlatohrad A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100</v>
      </c>
      <c r="C3" s="7"/>
      <c r="D3" s="13" t="str">
        <f>$B3</f>
        <v>Zlatohrad C</v>
      </c>
      <c r="E3" s="77">
        <v>3</v>
      </c>
      <c r="F3" s="71" t="s">
        <v>7</v>
      </c>
      <c r="G3" s="77">
        <v>6</v>
      </c>
      <c r="H3" s="46" t="str">
        <f>$B4</f>
        <v>Beskyďáček 8.ZŠ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B2</f>
        <v>Beskyďáček Sedliště</v>
      </c>
      <c r="U3" s="202"/>
      <c r="V3" s="203"/>
      <c r="W3" s="204"/>
      <c r="X3" s="25">
        <f>'4-OR-F3'!$E$6</f>
        <v>3</v>
      </c>
      <c r="Y3" s="24" t="s">
        <v>7</v>
      </c>
      <c r="Z3" s="27">
        <f>'4-OR-F3'!$G$6</f>
        <v>5</v>
      </c>
      <c r="AA3" s="25">
        <f>'4-OR-F3'!$E$4</f>
        <v>7</v>
      </c>
      <c r="AB3" s="24" t="s">
        <v>7</v>
      </c>
      <c r="AC3" s="27">
        <f>'4-OR-F3'!$G$4</f>
        <v>8</v>
      </c>
      <c r="AD3" s="25">
        <f>'4-OR-F3'!$E$2</f>
        <v>2</v>
      </c>
      <c r="AE3" s="24" t="s">
        <v>7</v>
      </c>
      <c r="AF3" s="27">
        <f>'4-OR-F3'!$G$2</f>
        <v>14</v>
      </c>
      <c r="AG3" s="80">
        <f>SUM(IF(U3&gt;W3,1,0),IF(X3&gt;Z3,1,0),IF(AA3&gt;AC3,1,0),IF(AD3&gt;AF3,1,0))</f>
        <v>0</v>
      </c>
      <c r="AH3" s="125">
        <v>12</v>
      </c>
      <c r="AI3" s="89">
        <f>1000*AG3+AM3</f>
        <v>0.44444444444444442</v>
      </c>
      <c r="AJ3" s="24">
        <f>U3+X3+AA3+AD3</f>
        <v>12</v>
      </c>
      <c r="AK3" s="24" t="s">
        <v>7</v>
      </c>
      <c r="AL3" s="24">
        <f>W3+Z3+AC3+AF3</f>
        <v>27</v>
      </c>
      <c r="AM3" s="39">
        <f>AJ3/AL3</f>
        <v>0.44444444444444442</v>
      </c>
    </row>
    <row r="4" spans="1:39" ht="20.100000000000001" customHeight="1" x14ac:dyDescent="0.3">
      <c r="A4" s="13" t="s">
        <v>2</v>
      </c>
      <c r="B4" s="18" t="s">
        <v>70</v>
      </c>
      <c r="C4" s="5"/>
      <c r="D4" s="13" t="str">
        <f>B2</f>
        <v>Beskyďáček Sedliště</v>
      </c>
      <c r="E4" s="77">
        <v>7</v>
      </c>
      <c r="F4" s="71" t="s">
        <v>7</v>
      </c>
      <c r="G4" s="77">
        <v>8</v>
      </c>
      <c r="H4" s="46" t="str">
        <f>$B4</f>
        <v>Beskyďáček 8.ZŠ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'4-OR-F3'!$B$3</f>
        <v>Zlatohrad C</v>
      </c>
      <c r="U4" s="22">
        <f>Z3</f>
        <v>5</v>
      </c>
      <c r="V4" s="3" t="s">
        <v>7</v>
      </c>
      <c r="W4" s="20">
        <f>X3</f>
        <v>3</v>
      </c>
      <c r="X4" s="205"/>
      <c r="Y4" s="206"/>
      <c r="Z4" s="207"/>
      <c r="AA4" s="26">
        <f>'4-OR-F3'!$E$3</f>
        <v>3</v>
      </c>
      <c r="AB4" s="8" t="s">
        <v>7</v>
      </c>
      <c r="AC4" s="28">
        <f>'4-OR-F3'!$G$3</f>
        <v>6</v>
      </c>
      <c r="AD4" s="26">
        <f>'4-OR-F3'!$E$5</f>
        <v>7</v>
      </c>
      <c r="AE4" s="8" t="s">
        <v>7</v>
      </c>
      <c r="AF4" s="28">
        <f>'4-OR-F3'!$G$5</f>
        <v>6</v>
      </c>
      <c r="AG4" s="81">
        <f t="shared" ref="AG4:AG6" si="0">SUM(IF(U4&gt;W4,1,0),IF(X4&gt;Z4,1,0),IF(AA4&gt;AC4,1,0),IF(AD4&gt;AF4,1,0))</f>
        <v>2</v>
      </c>
      <c r="AH4" s="293">
        <v>10</v>
      </c>
      <c r="AI4" s="89">
        <f t="shared" ref="AI4:AI6" si="1">1000*AG4+AM4</f>
        <v>2001</v>
      </c>
      <c r="AJ4" s="8">
        <f t="shared" ref="AJ4:AJ6" si="2">U4+X4+AA4+AD4</f>
        <v>15</v>
      </c>
      <c r="AK4" s="8" t="s">
        <v>7</v>
      </c>
      <c r="AL4" s="8">
        <f t="shared" ref="AL4:AL6" si="3">W4+Z4+AC4+AF4</f>
        <v>15</v>
      </c>
      <c r="AM4" s="41">
        <f t="shared" ref="AM4:AM6" si="4">AJ4/AL4</f>
        <v>1</v>
      </c>
    </row>
    <row r="5" spans="1:39" ht="20.100000000000001" customHeight="1" thickBot="1" x14ac:dyDescent="0.35">
      <c r="A5" s="14" t="s">
        <v>3</v>
      </c>
      <c r="B5" s="19" t="s">
        <v>97</v>
      </c>
      <c r="D5" s="13" t="str">
        <f>$B3</f>
        <v>Zlatohrad C</v>
      </c>
      <c r="E5" s="77">
        <v>7</v>
      </c>
      <c r="F5" s="71" t="s">
        <v>7</v>
      </c>
      <c r="G5" s="77">
        <v>6</v>
      </c>
      <c r="H5" s="46" t="str">
        <f>$B5</f>
        <v>Zlatohrad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'4-OR-F3'!$B$4</f>
        <v>Beskyďáček 8.ZŠ</v>
      </c>
      <c r="U5" s="22">
        <f>AC3</f>
        <v>8</v>
      </c>
      <c r="V5" s="3" t="s">
        <v>7</v>
      </c>
      <c r="W5" s="20">
        <f>AA3</f>
        <v>7</v>
      </c>
      <c r="X5" s="22">
        <f>AC4</f>
        <v>6</v>
      </c>
      <c r="Y5" s="3" t="s">
        <v>7</v>
      </c>
      <c r="Z5" s="20">
        <f>AA4</f>
        <v>3</v>
      </c>
      <c r="AA5" s="205"/>
      <c r="AB5" s="206"/>
      <c r="AC5" s="207"/>
      <c r="AD5" s="26">
        <f>'4-OR-F3'!$E$7</f>
        <v>7</v>
      </c>
      <c r="AE5" s="8" t="s">
        <v>7</v>
      </c>
      <c r="AF5" s="28">
        <f>'4-OR-F3'!$G$7</f>
        <v>2</v>
      </c>
      <c r="AG5" s="81">
        <f t="shared" si="0"/>
        <v>3</v>
      </c>
      <c r="AH5" s="293">
        <v>9</v>
      </c>
      <c r="AI5" s="89">
        <f t="shared" si="1"/>
        <v>3001.75</v>
      </c>
      <c r="AJ5" s="8">
        <f t="shared" si="2"/>
        <v>21</v>
      </c>
      <c r="AK5" s="8" t="s">
        <v>7</v>
      </c>
      <c r="AL5" s="8">
        <f t="shared" si="3"/>
        <v>12</v>
      </c>
      <c r="AM5" s="41">
        <f t="shared" si="4"/>
        <v>1.75</v>
      </c>
    </row>
    <row r="6" spans="1:39" ht="20.100000000000001" customHeight="1" thickBot="1" x14ac:dyDescent="0.35">
      <c r="D6" s="13" t="str">
        <f>B2</f>
        <v>Beskyďáček Sedliště</v>
      </c>
      <c r="E6" s="77">
        <v>3</v>
      </c>
      <c r="F6" s="71" t="s">
        <v>7</v>
      </c>
      <c r="G6" s="77">
        <v>5</v>
      </c>
      <c r="H6" s="46" t="str">
        <f>$B3</f>
        <v>Zlatohrad C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'4-OR-F3'!$B$5</f>
        <v>Zlatohrad A</v>
      </c>
      <c r="U6" s="23">
        <f>AF3</f>
        <v>14</v>
      </c>
      <c r="V6" s="6" t="s">
        <v>7</v>
      </c>
      <c r="W6" s="21">
        <f>AD3</f>
        <v>2</v>
      </c>
      <c r="X6" s="23">
        <f>AF4</f>
        <v>6</v>
      </c>
      <c r="Y6" s="6" t="s">
        <v>7</v>
      </c>
      <c r="Z6" s="21">
        <f>AD4</f>
        <v>7</v>
      </c>
      <c r="AA6" s="23">
        <f>AF5</f>
        <v>2</v>
      </c>
      <c r="AB6" s="6" t="s">
        <v>7</v>
      </c>
      <c r="AC6" s="21">
        <f>AD5</f>
        <v>7</v>
      </c>
      <c r="AD6" s="208"/>
      <c r="AE6" s="209"/>
      <c r="AF6" s="210"/>
      <c r="AG6" s="82">
        <f t="shared" si="0"/>
        <v>1</v>
      </c>
      <c r="AH6" s="294">
        <v>11</v>
      </c>
      <c r="AI6" s="89">
        <f t="shared" si="1"/>
        <v>1001.375</v>
      </c>
      <c r="AJ6" s="29">
        <f t="shared" si="2"/>
        <v>22</v>
      </c>
      <c r="AK6" s="29" t="s">
        <v>7</v>
      </c>
      <c r="AL6" s="29">
        <f t="shared" si="3"/>
        <v>16</v>
      </c>
      <c r="AM6" s="44">
        <f t="shared" si="4"/>
        <v>1.375</v>
      </c>
    </row>
    <row r="7" spans="1:39" ht="20.100000000000001" customHeight="1" thickBot="1" x14ac:dyDescent="0.35">
      <c r="D7" s="14" t="str">
        <f>$B4</f>
        <v>Beskyďáček 8.ZŠ</v>
      </c>
      <c r="E7" s="78">
        <v>7</v>
      </c>
      <c r="F7" s="35" t="s">
        <v>7</v>
      </c>
      <c r="G7" s="78">
        <v>2</v>
      </c>
      <c r="H7" s="36" t="str">
        <f>$B5</f>
        <v>Zlatohrad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3E7C7-C25C-40AF-851B-C755075F3444}">
  <dimension ref="A1:AM7"/>
  <sheetViews>
    <sheetView topLeftCell="E1" zoomScaleNormal="100" workbookViewId="0">
      <selection activeCell="AD16" sqref="AD16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176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199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174</v>
      </c>
      <c r="C2" s="7"/>
      <c r="D2" s="12" t="str">
        <f>$B2</f>
        <v>Metylovice</v>
      </c>
      <c r="E2" s="79">
        <v>4</v>
      </c>
      <c r="F2" s="33" t="s">
        <v>7</v>
      </c>
      <c r="G2" s="79">
        <v>14</v>
      </c>
      <c r="H2" s="34" t="str">
        <f>$B5</f>
        <v>Kunčice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152" t="str">
        <f>T3</f>
        <v>Metylovice</v>
      </c>
      <c r="V2" s="153"/>
      <c r="W2" s="154"/>
      <c r="X2" s="152" t="str">
        <f>T4</f>
        <v>Beskyďáček 6. ZŠ</v>
      </c>
      <c r="Y2" s="153"/>
      <c r="Z2" s="154"/>
      <c r="AA2" s="152" t="str">
        <f>T5</f>
        <v>Palkovice A</v>
      </c>
      <c r="AB2" s="153"/>
      <c r="AC2" s="154"/>
      <c r="AD2" s="152" t="str">
        <f>T6</f>
        <v>Kunčice A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175</v>
      </c>
      <c r="C3" s="7"/>
      <c r="D3" s="13" t="str">
        <f>$B3</f>
        <v>Beskyďáček 6. ZŠ</v>
      </c>
      <c r="E3" s="77">
        <v>9</v>
      </c>
      <c r="F3" s="71" t="s">
        <v>7</v>
      </c>
      <c r="G3" s="77">
        <v>5</v>
      </c>
      <c r="H3" s="46" t="str">
        <f>$B4</f>
        <v>Palkovice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'4-OR-F4'!$B$2</f>
        <v>Metylovice</v>
      </c>
      <c r="U3" s="186"/>
      <c r="V3" s="187"/>
      <c r="W3" s="188"/>
      <c r="X3" s="25">
        <f>'4-OR-F4'!$E$6</f>
        <v>4</v>
      </c>
      <c r="Y3" s="24" t="s">
        <v>7</v>
      </c>
      <c r="Z3" s="27">
        <f>'4-OR-F4'!$G$6</f>
        <v>14</v>
      </c>
      <c r="AA3" s="25">
        <f>'4-OR-F4'!$E$4</f>
        <v>4</v>
      </c>
      <c r="AB3" s="24" t="s">
        <v>7</v>
      </c>
      <c r="AC3" s="27">
        <f>'4-OR-F4'!$G$4</f>
        <v>12</v>
      </c>
      <c r="AD3" s="25">
        <f>'4-OR-F4'!$E$2</f>
        <v>4</v>
      </c>
      <c r="AE3" s="24" t="s">
        <v>7</v>
      </c>
      <c r="AF3" s="27">
        <f>'4-OR-F4'!$G$2</f>
        <v>14</v>
      </c>
      <c r="AG3" s="80">
        <f>SUM(IF(U3&gt;W3,1,0),IF(X3&gt;Z3,1,0),IF(AA3&gt;AC3,1,0),IF(AD3&gt;AF3,1,0))</f>
        <v>0</v>
      </c>
      <c r="AH3" s="125">
        <v>16</v>
      </c>
      <c r="AI3" s="89">
        <f>1000*AG3+AM3</f>
        <v>0.3</v>
      </c>
      <c r="AJ3" s="24">
        <f>U3+X3+AA3+AD3</f>
        <v>12</v>
      </c>
      <c r="AK3" s="24" t="s">
        <v>7</v>
      </c>
      <c r="AL3" s="24">
        <f>W3+Z3+AC3+AF3</f>
        <v>40</v>
      </c>
      <c r="AM3" s="39">
        <f>AJ3/AL3</f>
        <v>0.3</v>
      </c>
    </row>
    <row r="4" spans="1:39" ht="20.100000000000001" customHeight="1" x14ac:dyDescent="0.3">
      <c r="A4" s="13" t="s">
        <v>2</v>
      </c>
      <c r="B4" s="18" t="s">
        <v>96</v>
      </c>
      <c r="C4" s="5"/>
      <c r="D4" s="13" t="str">
        <f>$B2</f>
        <v>Metylovice</v>
      </c>
      <c r="E4" s="77">
        <v>4</v>
      </c>
      <c r="F4" s="71" t="s">
        <v>7</v>
      </c>
      <c r="G4" s="77">
        <v>12</v>
      </c>
      <c r="H4" s="46" t="str">
        <f>$B4</f>
        <v>Palkovice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'4-OR-F4'!$B$3</f>
        <v>Beskyďáček 6. ZŠ</v>
      </c>
      <c r="U4" s="22">
        <f>Z3</f>
        <v>14</v>
      </c>
      <c r="V4" s="3" t="s">
        <v>7</v>
      </c>
      <c r="W4" s="20">
        <f>X3</f>
        <v>4</v>
      </c>
      <c r="X4" s="189"/>
      <c r="Y4" s="190"/>
      <c r="Z4" s="191"/>
      <c r="AA4" s="26">
        <f>'4-OR-F4'!$E$3</f>
        <v>9</v>
      </c>
      <c r="AB4" s="8" t="s">
        <v>7</v>
      </c>
      <c r="AC4" s="28">
        <f>'4-OR-F4'!$G$3</f>
        <v>5</v>
      </c>
      <c r="AD4" s="26">
        <f>'4-OR-F4'!$E$5</f>
        <v>8</v>
      </c>
      <c r="AE4" s="8" t="s">
        <v>7</v>
      </c>
      <c r="AF4" s="28">
        <f>'4-OR-F4'!$G$5</f>
        <v>7</v>
      </c>
      <c r="AG4" s="81">
        <f t="shared" ref="AG4:AG6" si="0">SUM(IF(U4&gt;W4,1,0),IF(X4&gt;Z4,1,0),IF(AA4&gt;AC4,1,0),IF(AD4&gt;AF4,1,0))</f>
        <v>3</v>
      </c>
      <c r="AH4" s="293">
        <v>13</v>
      </c>
      <c r="AI4" s="89">
        <f t="shared" ref="AI4:AI6" si="1">1000*AG4+AM4</f>
        <v>3001.9375</v>
      </c>
      <c r="AJ4" s="8">
        <f t="shared" ref="AJ4:AJ6" si="2">U4+X4+AA4+AD4</f>
        <v>31</v>
      </c>
      <c r="AK4" s="8" t="s">
        <v>7</v>
      </c>
      <c r="AL4" s="8">
        <f t="shared" ref="AL4:AL6" si="3">W4+Z4+AC4+AF4</f>
        <v>16</v>
      </c>
      <c r="AM4" s="41">
        <f t="shared" ref="AM4:AM6" si="4">AJ4/AL4</f>
        <v>1.9375</v>
      </c>
    </row>
    <row r="5" spans="1:39" ht="20.100000000000001" customHeight="1" thickBot="1" x14ac:dyDescent="0.35">
      <c r="A5" s="14" t="s">
        <v>3</v>
      </c>
      <c r="B5" s="19" t="s">
        <v>83</v>
      </c>
      <c r="D5" s="13" t="str">
        <f>$B3</f>
        <v>Beskyďáček 6. ZŠ</v>
      </c>
      <c r="E5" s="77">
        <v>8</v>
      </c>
      <c r="F5" s="71" t="s">
        <v>7</v>
      </c>
      <c r="G5" s="77">
        <v>7</v>
      </c>
      <c r="H5" s="46" t="str">
        <f>$B5</f>
        <v>Kunčice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'4-OR-F4'!$B$4</f>
        <v>Palkovice A</v>
      </c>
      <c r="U5" s="22">
        <f>AC3</f>
        <v>12</v>
      </c>
      <c r="V5" s="3" t="s">
        <v>7</v>
      </c>
      <c r="W5" s="20">
        <f>AA3</f>
        <v>4</v>
      </c>
      <c r="X5" s="22">
        <f>AC4</f>
        <v>5</v>
      </c>
      <c r="Y5" s="3" t="s">
        <v>7</v>
      </c>
      <c r="Z5" s="20">
        <f>AA4</f>
        <v>9</v>
      </c>
      <c r="AA5" s="189"/>
      <c r="AB5" s="190"/>
      <c r="AC5" s="191"/>
      <c r="AD5" s="26">
        <f>'4-OR-F4'!$E$7</f>
        <v>7</v>
      </c>
      <c r="AE5" s="8" t="s">
        <v>7</v>
      </c>
      <c r="AF5" s="28">
        <f>'4-OR-F4'!$G$7</f>
        <v>9</v>
      </c>
      <c r="AG5" s="81">
        <f t="shared" si="0"/>
        <v>1</v>
      </c>
      <c r="AH5" s="293">
        <v>15</v>
      </c>
      <c r="AI5" s="89">
        <f t="shared" si="1"/>
        <v>1001.0909090909091</v>
      </c>
      <c r="AJ5" s="8">
        <f t="shared" si="2"/>
        <v>24</v>
      </c>
      <c r="AK5" s="8" t="s">
        <v>7</v>
      </c>
      <c r="AL5" s="8">
        <f t="shared" si="3"/>
        <v>22</v>
      </c>
      <c r="AM5" s="41">
        <f t="shared" si="4"/>
        <v>1.0909090909090908</v>
      </c>
    </row>
    <row r="6" spans="1:39" ht="20.100000000000001" customHeight="1" thickBot="1" x14ac:dyDescent="0.35">
      <c r="D6" s="13" t="str">
        <f>$B2</f>
        <v>Metylovice</v>
      </c>
      <c r="E6" s="77">
        <v>4</v>
      </c>
      <c r="F6" s="71" t="s">
        <v>7</v>
      </c>
      <c r="G6" s="77">
        <v>14</v>
      </c>
      <c r="H6" s="46" t="str">
        <f>$B3</f>
        <v>Beskyďáček 6. ZŠ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'4-OR-F4'!$B$5</f>
        <v>Kunčice A</v>
      </c>
      <c r="U6" s="23">
        <f>AF3</f>
        <v>14</v>
      </c>
      <c r="V6" s="6" t="s">
        <v>7</v>
      </c>
      <c r="W6" s="21">
        <f>AD3</f>
        <v>4</v>
      </c>
      <c r="X6" s="23">
        <f>AF4</f>
        <v>7</v>
      </c>
      <c r="Y6" s="6" t="s">
        <v>7</v>
      </c>
      <c r="Z6" s="21">
        <f>AD4</f>
        <v>8</v>
      </c>
      <c r="AA6" s="23">
        <f>AF5</f>
        <v>9</v>
      </c>
      <c r="AB6" s="6" t="s">
        <v>7</v>
      </c>
      <c r="AC6" s="21">
        <f>AD5</f>
        <v>7</v>
      </c>
      <c r="AD6" s="192"/>
      <c r="AE6" s="193"/>
      <c r="AF6" s="194"/>
      <c r="AG6" s="82">
        <f t="shared" si="0"/>
        <v>2</v>
      </c>
      <c r="AH6" s="294">
        <v>14</v>
      </c>
      <c r="AI6" s="89">
        <f t="shared" si="1"/>
        <v>2001.578947368421</v>
      </c>
      <c r="AJ6" s="29">
        <f t="shared" si="2"/>
        <v>30</v>
      </c>
      <c r="AK6" s="29" t="s">
        <v>7</v>
      </c>
      <c r="AL6" s="29">
        <f t="shared" si="3"/>
        <v>19</v>
      </c>
      <c r="AM6" s="44">
        <f t="shared" si="4"/>
        <v>1.5789473684210527</v>
      </c>
    </row>
    <row r="7" spans="1:39" ht="20.100000000000001" customHeight="1" thickBot="1" x14ac:dyDescent="0.35">
      <c r="D7" s="14" t="str">
        <f>$B4</f>
        <v>Palkovice A</v>
      </c>
      <c r="E7" s="78">
        <v>7</v>
      </c>
      <c r="F7" s="35" t="s">
        <v>7</v>
      </c>
      <c r="G7" s="78">
        <v>9</v>
      </c>
      <c r="H7" s="36" t="str">
        <f>$B5</f>
        <v>Kunčice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8323A-F3DE-452D-8AB5-90C58031868A}">
  <sheetPr>
    <tabColor theme="0"/>
  </sheetPr>
  <dimension ref="B1:AN8"/>
  <sheetViews>
    <sheetView zoomScaleNormal="100" workbookViewId="0">
      <selection activeCell="E19" sqref="E19:F19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26.44140625" style="4" customWidth="1"/>
    <col min="4" max="4" width="14.109375" style="4" customWidth="1"/>
    <col min="5" max="6" width="18.5546875" style="4" customWidth="1"/>
    <col min="7" max="7" width="5" style="4" customWidth="1"/>
    <col min="8" max="8" width="5.6640625" style="4" customWidth="1"/>
    <col min="9" max="9" width="30.6640625" style="4" customWidth="1"/>
    <col min="10" max="18" width="5" style="4" hidden="1" customWidth="1"/>
    <col min="19" max="19" width="8" style="4" customWidth="1"/>
    <col min="20" max="20" width="5.5546875" style="4" customWidth="1"/>
    <col min="21" max="21" width="20.44140625" style="4" customWidth="1"/>
    <col min="22" max="32" width="5" style="4" customWidth="1"/>
    <col min="33" max="33" width="5.33203125" style="4" customWidth="1"/>
    <col min="34" max="34" width="8" style="4" customWidth="1"/>
    <col min="35" max="35" width="9.33203125" style="4" customWidth="1"/>
    <col min="36" max="36" width="10.44140625" style="4" hidden="1" customWidth="1"/>
    <col min="37" max="37" width="8" style="4" customWidth="1"/>
    <col min="38" max="38" width="2.33203125" style="4" customWidth="1"/>
    <col min="39" max="39" width="8" style="4" customWidth="1"/>
    <col min="40" max="40" width="11.6640625" style="45" customWidth="1"/>
    <col min="41" max="41" width="5.109375" style="4" customWidth="1"/>
    <col min="42" max="42" width="72.109375" style="4" customWidth="1"/>
    <col min="43" max="246" width="8.88671875" style="4"/>
    <col min="247" max="247" width="14.5546875" style="4" bestFit="1" customWidth="1"/>
    <col min="248" max="262" width="5" style="4" customWidth="1"/>
    <col min="263" max="271" width="0" style="4" hidden="1" customWidth="1"/>
    <col min="272" max="274" width="8" style="4" customWidth="1"/>
    <col min="275" max="275" width="2.33203125" style="4" customWidth="1"/>
    <col min="276" max="277" width="8" style="4" customWidth="1"/>
    <col min="278" max="502" width="8.88671875" style="4"/>
    <col min="503" max="503" width="14.5546875" style="4" bestFit="1" customWidth="1"/>
    <col min="504" max="518" width="5" style="4" customWidth="1"/>
    <col min="519" max="527" width="0" style="4" hidden="1" customWidth="1"/>
    <col min="528" max="530" width="8" style="4" customWidth="1"/>
    <col min="531" max="531" width="2.33203125" style="4" customWidth="1"/>
    <col min="532" max="533" width="8" style="4" customWidth="1"/>
    <col min="534" max="758" width="8.88671875" style="4"/>
    <col min="759" max="759" width="14.5546875" style="4" bestFit="1" customWidth="1"/>
    <col min="760" max="774" width="5" style="4" customWidth="1"/>
    <col min="775" max="783" width="0" style="4" hidden="1" customWidth="1"/>
    <col min="784" max="786" width="8" style="4" customWidth="1"/>
    <col min="787" max="787" width="2.33203125" style="4" customWidth="1"/>
    <col min="788" max="789" width="8" style="4" customWidth="1"/>
    <col min="790" max="1014" width="8.88671875" style="4"/>
    <col min="1015" max="1015" width="14.5546875" style="4" bestFit="1" customWidth="1"/>
    <col min="1016" max="1030" width="5" style="4" customWidth="1"/>
    <col min="1031" max="1039" width="0" style="4" hidden="1" customWidth="1"/>
    <col min="1040" max="1042" width="8" style="4" customWidth="1"/>
    <col min="1043" max="1043" width="2.33203125" style="4" customWidth="1"/>
    <col min="1044" max="1045" width="8" style="4" customWidth="1"/>
    <col min="1046" max="1270" width="8.88671875" style="4"/>
    <col min="1271" max="1271" width="14.5546875" style="4" bestFit="1" customWidth="1"/>
    <col min="1272" max="1286" width="5" style="4" customWidth="1"/>
    <col min="1287" max="1295" width="0" style="4" hidden="1" customWidth="1"/>
    <col min="1296" max="1298" width="8" style="4" customWidth="1"/>
    <col min="1299" max="1299" width="2.33203125" style="4" customWidth="1"/>
    <col min="1300" max="1301" width="8" style="4" customWidth="1"/>
    <col min="1302" max="1526" width="8.88671875" style="4"/>
    <col min="1527" max="1527" width="14.5546875" style="4" bestFit="1" customWidth="1"/>
    <col min="1528" max="1542" width="5" style="4" customWidth="1"/>
    <col min="1543" max="1551" width="0" style="4" hidden="1" customWidth="1"/>
    <col min="1552" max="1554" width="8" style="4" customWidth="1"/>
    <col min="1555" max="1555" width="2.33203125" style="4" customWidth="1"/>
    <col min="1556" max="1557" width="8" style="4" customWidth="1"/>
    <col min="1558" max="1782" width="8.88671875" style="4"/>
    <col min="1783" max="1783" width="14.5546875" style="4" bestFit="1" customWidth="1"/>
    <col min="1784" max="1798" width="5" style="4" customWidth="1"/>
    <col min="1799" max="1807" width="0" style="4" hidden="1" customWidth="1"/>
    <col min="1808" max="1810" width="8" style="4" customWidth="1"/>
    <col min="1811" max="1811" width="2.33203125" style="4" customWidth="1"/>
    <col min="1812" max="1813" width="8" style="4" customWidth="1"/>
    <col min="1814" max="2038" width="8.88671875" style="4"/>
    <col min="2039" max="2039" width="14.5546875" style="4" bestFit="1" customWidth="1"/>
    <col min="2040" max="2054" width="5" style="4" customWidth="1"/>
    <col min="2055" max="2063" width="0" style="4" hidden="1" customWidth="1"/>
    <col min="2064" max="2066" width="8" style="4" customWidth="1"/>
    <col min="2067" max="2067" width="2.33203125" style="4" customWidth="1"/>
    <col min="2068" max="2069" width="8" style="4" customWidth="1"/>
    <col min="2070" max="2294" width="8.88671875" style="4"/>
    <col min="2295" max="2295" width="14.5546875" style="4" bestFit="1" customWidth="1"/>
    <col min="2296" max="2310" width="5" style="4" customWidth="1"/>
    <col min="2311" max="2319" width="0" style="4" hidden="1" customWidth="1"/>
    <col min="2320" max="2322" width="8" style="4" customWidth="1"/>
    <col min="2323" max="2323" width="2.33203125" style="4" customWidth="1"/>
    <col min="2324" max="2325" width="8" style="4" customWidth="1"/>
    <col min="2326" max="2550" width="8.88671875" style="4"/>
    <col min="2551" max="2551" width="14.5546875" style="4" bestFit="1" customWidth="1"/>
    <col min="2552" max="2566" width="5" style="4" customWidth="1"/>
    <col min="2567" max="2575" width="0" style="4" hidden="1" customWidth="1"/>
    <col min="2576" max="2578" width="8" style="4" customWidth="1"/>
    <col min="2579" max="2579" width="2.33203125" style="4" customWidth="1"/>
    <col min="2580" max="2581" width="8" style="4" customWidth="1"/>
    <col min="2582" max="2806" width="8.88671875" style="4"/>
    <col min="2807" max="2807" width="14.5546875" style="4" bestFit="1" customWidth="1"/>
    <col min="2808" max="2822" width="5" style="4" customWidth="1"/>
    <col min="2823" max="2831" width="0" style="4" hidden="1" customWidth="1"/>
    <col min="2832" max="2834" width="8" style="4" customWidth="1"/>
    <col min="2835" max="2835" width="2.33203125" style="4" customWidth="1"/>
    <col min="2836" max="2837" width="8" style="4" customWidth="1"/>
    <col min="2838" max="3062" width="8.88671875" style="4"/>
    <col min="3063" max="3063" width="14.5546875" style="4" bestFit="1" customWidth="1"/>
    <col min="3064" max="3078" width="5" style="4" customWidth="1"/>
    <col min="3079" max="3087" width="0" style="4" hidden="1" customWidth="1"/>
    <col min="3088" max="3090" width="8" style="4" customWidth="1"/>
    <col min="3091" max="3091" width="2.33203125" style="4" customWidth="1"/>
    <col min="3092" max="3093" width="8" style="4" customWidth="1"/>
    <col min="3094" max="3318" width="8.88671875" style="4"/>
    <col min="3319" max="3319" width="14.5546875" style="4" bestFit="1" customWidth="1"/>
    <col min="3320" max="3334" width="5" style="4" customWidth="1"/>
    <col min="3335" max="3343" width="0" style="4" hidden="1" customWidth="1"/>
    <col min="3344" max="3346" width="8" style="4" customWidth="1"/>
    <col min="3347" max="3347" width="2.33203125" style="4" customWidth="1"/>
    <col min="3348" max="3349" width="8" style="4" customWidth="1"/>
    <col min="3350" max="3574" width="8.88671875" style="4"/>
    <col min="3575" max="3575" width="14.5546875" style="4" bestFit="1" customWidth="1"/>
    <col min="3576" max="3590" width="5" style="4" customWidth="1"/>
    <col min="3591" max="3599" width="0" style="4" hidden="1" customWidth="1"/>
    <col min="3600" max="3602" width="8" style="4" customWidth="1"/>
    <col min="3603" max="3603" width="2.33203125" style="4" customWidth="1"/>
    <col min="3604" max="3605" width="8" style="4" customWidth="1"/>
    <col min="3606" max="3830" width="8.88671875" style="4"/>
    <col min="3831" max="3831" width="14.5546875" style="4" bestFit="1" customWidth="1"/>
    <col min="3832" max="3846" width="5" style="4" customWidth="1"/>
    <col min="3847" max="3855" width="0" style="4" hidden="1" customWidth="1"/>
    <col min="3856" max="3858" width="8" style="4" customWidth="1"/>
    <col min="3859" max="3859" width="2.33203125" style="4" customWidth="1"/>
    <col min="3860" max="3861" width="8" style="4" customWidth="1"/>
    <col min="3862" max="4086" width="8.88671875" style="4"/>
    <col min="4087" max="4087" width="14.5546875" style="4" bestFit="1" customWidth="1"/>
    <col min="4088" max="4102" width="5" style="4" customWidth="1"/>
    <col min="4103" max="4111" width="0" style="4" hidden="1" customWidth="1"/>
    <col min="4112" max="4114" width="8" style="4" customWidth="1"/>
    <col min="4115" max="4115" width="2.33203125" style="4" customWidth="1"/>
    <col min="4116" max="4117" width="8" style="4" customWidth="1"/>
    <col min="4118" max="4342" width="8.88671875" style="4"/>
    <col min="4343" max="4343" width="14.5546875" style="4" bestFit="1" customWidth="1"/>
    <col min="4344" max="4358" width="5" style="4" customWidth="1"/>
    <col min="4359" max="4367" width="0" style="4" hidden="1" customWidth="1"/>
    <col min="4368" max="4370" width="8" style="4" customWidth="1"/>
    <col min="4371" max="4371" width="2.33203125" style="4" customWidth="1"/>
    <col min="4372" max="4373" width="8" style="4" customWidth="1"/>
    <col min="4374" max="4598" width="8.88671875" style="4"/>
    <col min="4599" max="4599" width="14.5546875" style="4" bestFit="1" customWidth="1"/>
    <col min="4600" max="4614" width="5" style="4" customWidth="1"/>
    <col min="4615" max="4623" width="0" style="4" hidden="1" customWidth="1"/>
    <col min="4624" max="4626" width="8" style="4" customWidth="1"/>
    <col min="4627" max="4627" width="2.33203125" style="4" customWidth="1"/>
    <col min="4628" max="4629" width="8" style="4" customWidth="1"/>
    <col min="4630" max="4854" width="8.88671875" style="4"/>
    <col min="4855" max="4855" width="14.5546875" style="4" bestFit="1" customWidth="1"/>
    <col min="4856" max="4870" width="5" style="4" customWidth="1"/>
    <col min="4871" max="4879" width="0" style="4" hidden="1" customWidth="1"/>
    <col min="4880" max="4882" width="8" style="4" customWidth="1"/>
    <col min="4883" max="4883" width="2.33203125" style="4" customWidth="1"/>
    <col min="4884" max="4885" width="8" style="4" customWidth="1"/>
    <col min="4886" max="5110" width="8.88671875" style="4"/>
    <col min="5111" max="5111" width="14.5546875" style="4" bestFit="1" customWidth="1"/>
    <col min="5112" max="5126" width="5" style="4" customWidth="1"/>
    <col min="5127" max="5135" width="0" style="4" hidden="1" customWidth="1"/>
    <col min="5136" max="5138" width="8" style="4" customWidth="1"/>
    <col min="5139" max="5139" width="2.33203125" style="4" customWidth="1"/>
    <col min="5140" max="5141" width="8" style="4" customWidth="1"/>
    <col min="5142" max="5366" width="8.88671875" style="4"/>
    <col min="5367" max="5367" width="14.5546875" style="4" bestFit="1" customWidth="1"/>
    <col min="5368" max="5382" width="5" style="4" customWidth="1"/>
    <col min="5383" max="5391" width="0" style="4" hidden="1" customWidth="1"/>
    <col min="5392" max="5394" width="8" style="4" customWidth="1"/>
    <col min="5395" max="5395" width="2.33203125" style="4" customWidth="1"/>
    <col min="5396" max="5397" width="8" style="4" customWidth="1"/>
    <col min="5398" max="5622" width="8.88671875" style="4"/>
    <col min="5623" max="5623" width="14.5546875" style="4" bestFit="1" customWidth="1"/>
    <col min="5624" max="5638" width="5" style="4" customWidth="1"/>
    <col min="5639" max="5647" width="0" style="4" hidden="1" customWidth="1"/>
    <col min="5648" max="5650" width="8" style="4" customWidth="1"/>
    <col min="5651" max="5651" width="2.33203125" style="4" customWidth="1"/>
    <col min="5652" max="5653" width="8" style="4" customWidth="1"/>
    <col min="5654" max="5878" width="8.88671875" style="4"/>
    <col min="5879" max="5879" width="14.5546875" style="4" bestFit="1" customWidth="1"/>
    <col min="5880" max="5894" width="5" style="4" customWidth="1"/>
    <col min="5895" max="5903" width="0" style="4" hidden="1" customWidth="1"/>
    <col min="5904" max="5906" width="8" style="4" customWidth="1"/>
    <col min="5907" max="5907" width="2.33203125" style="4" customWidth="1"/>
    <col min="5908" max="5909" width="8" style="4" customWidth="1"/>
    <col min="5910" max="6134" width="8.88671875" style="4"/>
    <col min="6135" max="6135" width="14.5546875" style="4" bestFit="1" customWidth="1"/>
    <col min="6136" max="6150" width="5" style="4" customWidth="1"/>
    <col min="6151" max="6159" width="0" style="4" hidden="1" customWidth="1"/>
    <col min="6160" max="6162" width="8" style="4" customWidth="1"/>
    <col min="6163" max="6163" width="2.33203125" style="4" customWidth="1"/>
    <col min="6164" max="6165" width="8" style="4" customWidth="1"/>
    <col min="6166" max="6390" width="8.88671875" style="4"/>
    <col min="6391" max="6391" width="14.5546875" style="4" bestFit="1" customWidth="1"/>
    <col min="6392" max="6406" width="5" style="4" customWidth="1"/>
    <col min="6407" max="6415" width="0" style="4" hidden="1" customWidth="1"/>
    <col min="6416" max="6418" width="8" style="4" customWidth="1"/>
    <col min="6419" max="6419" width="2.33203125" style="4" customWidth="1"/>
    <col min="6420" max="6421" width="8" style="4" customWidth="1"/>
    <col min="6422" max="6646" width="8.88671875" style="4"/>
    <col min="6647" max="6647" width="14.5546875" style="4" bestFit="1" customWidth="1"/>
    <col min="6648" max="6662" width="5" style="4" customWidth="1"/>
    <col min="6663" max="6671" width="0" style="4" hidden="1" customWidth="1"/>
    <col min="6672" max="6674" width="8" style="4" customWidth="1"/>
    <col min="6675" max="6675" width="2.33203125" style="4" customWidth="1"/>
    <col min="6676" max="6677" width="8" style="4" customWidth="1"/>
    <col min="6678" max="6902" width="8.88671875" style="4"/>
    <col min="6903" max="6903" width="14.5546875" style="4" bestFit="1" customWidth="1"/>
    <col min="6904" max="6918" width="5" style="4" customWidth="1"/>
    <col min="6919" max="6927" width="0" style="4" hidden="1" customWidth="1"/>
    <col min="6928" max="6930" width="8" style="4" customWidth="1"/>
    <col min="6931" max="6931" width="2.33203125" style="4" customWidth="1"/>
    <col min="6932" max="6933" width="8" style="4" customWidth="1"/>
    <col min="6934" max="7158" width="8.88671875" style="4"/>
    <col min="7159" max="7159" width="14.5546875" style="4" bestFit="1" customWidth="1"/>
    <col min="7160" max="7174" width="5" style="4" customWidth="1"/>
    <col min="7175" max="7183" width="0" style="4" hidden="1" customWidth="1"/>
    <col min="7184" max="7186" width="8" style="4" customWidth="1"/>
    <col min="7187" max="7187" width="2.33203125" style="4" customWidth="1"/>
    <col min="7188" max="7189" width="8" style="4" customWidth="1"/>
    <col min="7190" max="7414" width="8.88671875" style="4"/>
    <col min="7415" max="7415" width="14.5546875" style="4" bestFit="1" customWidth="1"/>
    <col min="7416" max="7430" width="5" style="4" customWidth="1"/>
    <col min="7431" max="7439" width="0" style="4" hidden="1" customWidth="1"/>
    <col min="7440" max="7442" width="8" style="4" customWidth="1"/>
    <col min="7443" max="7443" width="2.33203125" style="4" customWidth="1"/>
    <col min="7444" max="7445" width="8" style="4" customWidth="1"/>
    <col min="7446" max="7670" width="8.88671875" style="4"/>
    <col min="7671" max="7671" width="14.5546875" style="4" bestFit="1" customWidth="1"/>
    <col min="7672" max="7686" width="5" style="4" customWidth="1"/>
    <col min="7687" max="7695" width="0" style="4" hidden="1" customWidth="1"/>
    <col min="7696" max="7698" width="8" style="4" customWidth="1"/>
    <col min="7699" max="7699" width="2.33203125" style="4" customWidth="1"/>
    <col min="7700" max="7701" width="8" style="4" customWidth="1"/>
    <col min="7702" max="7926" width="8.88671875" style="4"/>
    <col min="7927" max="7927" width="14.5546875" style="4" bestFit="1" customWidth="1"/>
    <col min="7928" max="7942" width="5" style="4" customWidth="1"/>
    <col min="7943" max="7951" width="0" style="4" hidden="1" customWidth="1"/>
    <col min="7952" max="7954" width="8" style="4" customWidth="1"/>
    <col min="7955" max="7955" width="2.33203125" style="4" customWidth="1"/>
    <col min="7956" max="7957" width="8" style="4" customWidth="1"/>
    <col min="7958" max="8182" width="8.88671875" style="4"/>
    <col min="8183" max="8183" width="14.5546875" style="4" bestFit="1" customWidth="1"/>
    <col min="8184" max="8198" width="5" style="4" customWidth="1"/>
    <col min="8199" max="8207" width="0" style="4" hidden="1" customWidth="1"/>
    <col min="8208" max="8210" width="8" style="4" customWidth="1"/>
    <col min="8211" max="8211" width="2.33203125" style="4" customWidth="1"/>
    <col min="8212" max="8213" width="8" style="4" customWidth="1"/>
    <col min="8214" max="8438" width="8.88671875" style="4"/>
    <col min="8439" max="8439" width="14.5546875" style="4" bestFit="1" customWidth="1"/>
    <col min="8440" max="8454" width="5" style="4" customWidth="1"/>
    <col min="8455" max="8463" width="0" style="4" hidden="1" customWidth="1"/>
    <col min="8464" max="8466" width="8" style="4" customWidth="1"/>
    <col min="8467" max="8467" width="2.33203125" style="4" customWidth="1"/>
    <col min="8468" max="8469" width="8" style="4" customWidth="1"/>
    <col min="8470" max="8694" width="8.88671875" style="4"/>
    <col min="8695" max="8695" width="14.5546875" style="4" bestFit="1" customWidth="1"/>
    <col min="8696" max="8710" width="5" style="4" customWidth="1"/>
    <col min="8711" max="8719" width="0" style="4" hidden="1" customWidth="1"/>
    <col min="8720" max="8722" width="8" style="4" customWidth="1"/>
    <col min="8723" max="8723" width="2.33203125" style="4" customWidth="1"/>
    <col min="8724" max="8725" width="8" style="4" customWidth="1"/>
    <col min="8726" max="8950" width="8.88671875" style="4"/>
    <col min="8951" max="8951" width="14.5546875" style="4" bestFit="1" customWidth="1"/>
    <col min="8952" max="8966" width="5" style="4" customWidth="1"/>
    <col min="8967" max="8975" width="0" style="4" hidden="1" customWidth="1"/>
    <col min="8976" max="8978" width="8" style="4" customWidth="1"/>
    <col min="8979" max="8979" width="2.33203125" style="4" customWidth="1"/>
    <col min="8980" max="8981" width="8" style="4" customWidth="1"/>
    <col min="8982" max="9206" width="8.88671875" style="4"/>
    <col min="9207" max="9207" width="14.5546875" style="4" bestFit="1" customWidth="1"/>
    <col min="9208" max="9222" width="5" style="4" customWidth="1"/>
    <col min="9223" max="9231" width="0" style="4" hidden="1" customWidth="1"/>
    <col min="9232" max="9234" width="8" style="4" customWidth="1"/>
    <col min="9235" max="9235" width="2.33203125" style="4" customWidth="1"/>
    <col min="9236" max="9237" width="8" style="4" customWidth="1"/>
    <col min="9238" max="9462" width="8.88671875" style="4"/>
    <col min="9463" max="9463" width="14.5546875" style="4" bestFit="1" customWidth="1"/>
    <col min="9464" max="9478" width="5" style="4" customWidth="1"/>
    <col min="9479" max="9487" width="0" style="4" hidden="1" customWidth="1"/>
    <col min="9488" max="9490" width="8" style="4" customWidth="1"/>
    <col min="9491" max="9491" width="2.33203125" style="4" customWidth="1"/>
    <col min="9492" max="9493" width="8" style="4" customWidth="1"/>
    <col min="9494" max="9718" width="8.88671875" style="4"/>
    <col min="9719" max="9719" width="14.5546875" style="4" bestFit="1" customWidth="1"/>
    <col min="9720" max="9734" width="5" style="4" customWidth="1"/>
    <col min="9735" max="9743" width="0" style="4" hidden="1" customWidth="1"/>
    <col min="9744" max="9746" width="8" style="4" customWidth="1"/>
    <col min="9747" max="9747" width="2.33203125" style="4" customWidth="1"/>
    <col min="9748" max="9749" width="8" style="4" customWidth="1"/>
    <col min="9750" max="9974" width="8.88671875" style="4"/>
    <col min="9975" max="9975" width="14.5546875" style="4" bestFit="1" customWidth="1"/>
    <col min="9976" max="9990" width="5" style="4" customWidth="1"/>
    <col min="9991" max="9999" width="0" style="4" hidden="1" customWidth="1"/>
    <col min="10000" max="10002" width="8" style="4" customWidth="1"/>
    <col min="10003" max="10003" width="2.33203125" style="4" customWidth="1"/>
    <col min="10004" max="10005" width="8" style="4" customWidth="1"/>
    <col min="10006" max="10230" width="8.88671875" style="4"/>
    <col min="10231" max="10231" width="14.5546875" style="4" bestFit="1" customWidth="1"/>
    <col min="10232" max="10246" width="5" style="4" customWidth="1"/>
    <col min="10247" max="10255" width="0" style="4" hidden="1" customWidth="1"/>
    <col min="10256" max="10258" width="8" style="4" customWidth="1"/>
    <col min="10259" max="10259" width="2.33203125" style="4" customWidth="1"/>
    <col min="10260" max="10261" width="8" style="4" customWidth="1"/>
    <col min="10262" max="10486" width="8.88671875" style="4"/>
    <col min="10487" max="10487" width="14.5546875" style="4" bestFit="1" customWidth="1"/>
    <col min="10488" max="10502" width="5" style="4" customWidth="1"/>
    <col min="10503" max="10511" width="0" style="4" hidden="1" customWidth="1"/>
    <col min="10512" max="10514" width="8" style="4" customWidth="1"/>
    <col min="10515" max="10515" width="2.33203125" style="4" customWidth="1"/>
    <col min="10516" max="10517" width="8" style="4" customWidth="1"/>
    <col min="10518" max="10742" width="8.88671875" style="4"/>
    <col min="10743" max="10743" width="14.5546875" style="4" bestFit="1" customWidth="1"/>
    <col min="10744" max="10758" width="5" style="4" customWidth="1"/>
    <col min="10759" max="10767" width="0" style="4" hidden="1" customWidth="1"/>
    <col min="10768" max="10770" width="8" style="4" customWidth="1"/>
    <col min="10771" max="10771" width="2.33203125" style="4" customWidth="1"/>
    <col min="10772" max="10773" width="8" style="4" customWidth="1"/>
    <col min="10774" max="10998" width="8.88671875" style="4"/>
    <col min="10999" max="10999" width="14.5546875" style="4" bestFit="1" customWidth="1"/>
    <col min="11000" max="11014" width="5" style="4" customWidth="1"/>
    <col min="11015" max="11023" width="0" style="4" hidden="1" customWidth="1"/>
    <col min="11024" max="11026" width="8" style="4" customWidth="1"/>
    <col min="11027" max="11027" width="2.33203125" style="4" customWidth="1"/>
    <col min="11028" max="11029" width="8" style="4" customWidth="1"/>
    <col min="11030" max="11254" width="8.88671875" style="4"/>
    <col min="11255" max="11255" width="14.5546875" style="4" bestFit="1" customWidth="1"/>
    <col min="11256" max="11270" width="5" style="4" customWidth="1"/>
    <col min="11271" max="11279" width="0" style="4" hidden="1" customWidth="1"/>
    <col min="11280" max="11282" width="8" style="4" customWidth="1"/>
    <col min="11283" max="11283" width="2.33203125" style="4" customWidth="1"/>
    <col min="11284" max="11285" width="8" style="4" customWidth="1"/>
    <col min="11286" max="11510" width="8.88671875" style="4"/>
    <col min="11511" max="11511" width="14.5546875" style="4" bestFit="1" customWidth="1"/>
    <col min="11512" max="11526" width="5" style="4" customWidth="1"/>
    <col min="11527" max="11535" width="0" style="4" hidden="1" customWidth="1"/>
    <col min="11536" max="11538" width="8" style="4" customWidth="1"/>
    <col min="11539" max="11539" width="2.33203125" style="4" customWidth="1"/>
    <col min="11540" max="11541" width="8" style="4" customWidth="1"/>
    <col min="11542" max="11766" width="8.88671875" style="4"/>
    <col min="11767" max="11767" width="14.5546875" style="4" bestFit="1" customWidth="1"/>
    <col min="11768" max="11782" width="5" style="4" customWidth="1"/>
    <col min="11783" max="11791" width="0" style="4" hidden="1" customWidth="1"/>
    <col min="11792" max="11794" width="8" style="4" customWidth="1"/>
    <col min="11795" max="11795" width="2.33203125" style="4" customWidth="1"/>
    <col min="11796" max="11797" width="8" style="4" customWidth="1"/>
    <col min="11798" max="12022" width="8.88671875" style="4"/>
    <col min="12023" max="12023" width="14.5546875" style="4" bestFit="1" customWidth="1"/>
    <col min="12024" max="12038" width="5" style="4" customWidth="1"/>
    <col min="12039" max="12047" width="0" style="4" hidden="1" customWidth="1"/>
    <col min="12048" max="12050" width="8" style="4" customWidth="1"/>
    <col min="12051" max="12051" width="2.33203125" style="4" customWidth="1"/>
    <col min="12052" max="12053" width="8" style="4" customWidth="1"/>
    <col min="12054" max="12278" width="8.88671875" style="4"/>
    <col min="12279" max="12279" width="14.5546875" style="4" bestFit="1" customWidth="1"/>
    <col min="12280" max="12294" width="5" style="4" customWidth="1"/>
    <col min="12295" max="12303" width="0" style="4" hidden="1" customWidth="1"/>
    <col min="12304" max="12306" width="8" style="4" customWidth="1"/>
    <col min="12307" max="12307" width="2.33203125" style="4" customWidth="1"/>
    <col min="12308" max="12309" width="8" style="4" customWidth="1"/>
    <col min="12310" max="12534" width="8.88671875" style="4"/>
    <col min="12535" max="12535" width="14.5546875" style="4" bestFit="1" customWidth="1"/>
    <col min="12536" max="12550" width="5" style="4" customWidth="1"/>
    <col min="12551" max="12559" width="0" style="4" hidden="1" customWidth="1"/>
    <col min="12560" max="12562" width="8" style="4" customWidth="1"/>
    <col min="12563" max="12563" width="2.33203125" style="4" customWidth="1"/>
    <col min="12564" max="12565" width="8" style="4" customWidth="1"/>
    <col min="12566" max="12790" width="8.88671875" style="4"/>
    <col min="12791" max="12791" width="14.5546875" style="4" bestFit="1" customWidth="1"/>
    <col min="12792" max="12806" width="5" style="4" customWidth="1"/>
    <col min="12807" max="12815" width="0" style="4" hidden="1" customWidth="1"/>
    <col min="12816" max="12818" width="8" style="4" customWidth="1"/>
    <col min="12819" max="12819" width="2.33203125" style="4" customWidth="1"/>
    <col min="12820" max="12821" width="8" style="4" customWidth="1"/>
    <col min="12822" max="13046" width="8.88671875" style="4"/>
    <col min="13047" max="13047" width="14.5546875" style="4" bestFit="1" customWidth="1"/>
    <col min="13048" max="13062" width="5" style="4" customWidth="1"/>
    <col min="13063" max="13071" width="0" style="4" hidden="1" customWidth="1"/>
    <col min="13072" max="13074" width="8" style="4" customWidth="1"/>
    <col min="13075" max="13075" width="2.33203125" style="4" customWidth="1"/>
    <col min="13076" max="13077" width="8" style="4" customWidth="1"/>
    <col min="13078" max="13302" width="8.88671875" style="4"/>
    <col min="13303" max="13303" width="14.5546875" style="4" bestFit="1" customWidth="1"/>
    <col min="13304" max="13318" width="5" style="4" customWidth="1"/>
    <col min="13319" max="13327" width="0" style="4" hidden="1" customWidth="1"/>
    <col min="13328" max="13330" width="8" style="4" customWidth="1"/>
    <col min="13331" max="13331" width="2.33203125" style="4" customWidth="1"/>
    <col min="13332" max="13333" width="8" style="4" customWidth="1"/>
    <col min="13334" max="13558" width="8.88671875" style="4"/>
    <col min="13559" max="13559" width="14.5546875" style="4" bestFit="1" customWidth="1"/>
    <col min="13560" max="13574" width="5" style="4" customWidth="1"/>
    <col min="13575" max="13583" width="0" style="4" hidden="1" customWidth="1"/>
    <col min="13584" max="13586" width="8" style="4" customWidth="1"/>
    <col min="13587" max="13587" width="2.33203125" style="4" customWidth="1"/>
    <col min="13588" max="13589" width="8" style="4" customWidth="1"/>
    <col min="13590" max="13814" width="8.88671875" style="4"/>
    <col min="13815" max="13815" width="14.5546875" style="4" bestFit="1" customWidth="1"/>
    <col min="13816" max="13830" width="5" style="4" customWidth="1"/>
    <col min="13831" max="13839" width="0" style="4" hidden="1" customWidth="1"/>
    <col min="13840" max="13842" width="8" style="4" customWidth="1"/>
    <col min="13843" max="13843" width="2.33203125" style="4" customWidth="1"/>
    <col min="13844" max="13845" width="8" style="4" customWidth="1"/>
    <col min="13846" max="14070" width="8.88671875" style="4"/>
    <col min="14071" max="14071" width="14.5546875" style="4" bestFit="1" customWidth="1"/>
    <col min="14072" max="14086" width="5" style="4" customWidth="1"/>
    <col min="14087" max="14095" width="0" style="4" hidden="1" customWidth="1"/>
    <col min="14096" max="14098" width="8" style="4" customWidth="1"/>
    <col min="14099" max="14099" width="2.33203125" style="4" customWidth="1"/>
    <col min="14100" max="14101" width="8" style="4" customWidth="1"/>
    <col min="14102" max="14326" width="8.88671875" style="4"/>
    <col min="14327" max="14327" width="14.5546875" style="4" bestFit="1" customWidth="1"/>
    <col min="14328" max="14342" width="5" style="4" customWidth="1"/>
    <col min="14343" max="14351" width="0" style="4" hidden="1" customWidth="1"/>
    <col min="14352" max="14354" width="8" style="4" customWidth="1"/>
    <col min="14355" max="14355" width="2.33203125" style="4" customWidth="1"/>
    <col min="14356" max="14357" width="8" style="4" customWidth="1"/>
    <col min="14358" max="14582" width="8.88671875" style="4"/>
    <col min="14583" max="14583" width="14.5546875" style="4" bestFit="1" customWidth="1"/>
    <col min="14584" max="14598" width="5" style="4" customWidth="1"/>
    <col min="14599" max="14607" width="0" style="4" hidden="1" customWidth="1"/>
    <col min="14608" max="14610" width="8" style="4" customWidth="1"/>
    <col min="14611" max="14611" width="2.33203125" style="4" customWidth="1"/>
    <col min="14612" max="14613" width="8" style="4" customWidth="1"/>
    <col min="14614" max="14838" width="8.88671875" style="4"/>
    <col min="14839" max="14839" width="14.5546875" style="4" bestFit="1" customWidth="1"/>
    <col min="14840" max="14854" width="5" style="4" customWidth="1"/>
    <col min="14855" max="14863" width="0" style="4" hidden="1" customWidth="1"/>
    <col min="14864" max="14866" width="8" style="4" customWidth="1"/>
    <col min="14867" max="14867" width="2.33203125" style="4" customWidth="1"/>
    <col min="14868" max="14869" width="8" style="4" customWidth="1"/>
    <col min="14870" max="15094" width="8.88671875" style="4"/>
    <col min="15095" max="15095" width="14.5546875" style="4" bestFit="1" customWidth="1"/>
    <col min="15096" max="15110" width="5" style="4" customWidth="1"/>
    <col min="15111" max="15119" width="0" style="4" hidden="1" customWidth="1"/>
    <col min="15120" max="15122" width="8" style="4" customWidth="1"/>
    <col min="15123" max="15123" width="2.33203125" style="4" customWidth="1"/>
    <col min="15124" max="15125" width="8" style="4" customWidth="1"/>
    <col min="15126" max="15350" width="8.88671875" style="4"/>
    <col min="15351" max="15351" width="14.5546875" style="4" bestFit="1" customWidth="1"/>
    <col min="15352" max="15366" width="5" style="4" customWidth="1"/>
    <col min="15367" max="15375" width="0" style="4" hidden="1" customWidth="1"/>
    <col min="15376" max="15378" width="8" style="4" customWidth="1"/>
    <col min="15379" max="15379" width="2.33203125" style="4" customWidth="1"/>
    <col min="15380" max="15381" width="8" style="4" customWidth="1"/>
    <col min="15382" max="15606" width="8.88671875" style="4"/>
    <col min="15607" max="15607" width="14.5546875" style="4" bestFit="1" customWidth="1"/>
    <col min="15608" max="15622" width="5" style="4" customWidth="1"/>
    <col min="15623" max="15631" width="0" style="4" hidden="1" customWidth="1"/>
    <col min="15632" max="15634" width="8" style="4" customWidth="1"/>
    <col min="15635" max="15635" width="2.33203125" style="4" customWidth="1"/>
    <col min="15636" max="15637" width="8" style="4" customWidth="1"/>
    <col min="15638" max="15862" width="8.88671875" style="4"/>
    <col min="15863" max="15863" width="14.5546875" style="4" bestFit="1" customWidth="1"/>
    <col min="15864" max="15878" width="5" style="4" customWidth="1"/>
    <col min="15879" max="15887" width="0" style="4" hidden="1" customWidth="1"/>
    <col min="15888" max="15890" width="8" style="4" customWidth="1"/>
    <col min="15891" max="15891" width="2.33203125" style="4" customWidth="1"/>
    <col min="15892" max="15893" width="8" style="4" customWidth="1"/>
    <col min="15894" max="16118" width="8.88671875" style="4"/>
    <col min="16119" max="16119" width="14.5546875" style="4" bestFit="1" customWidth="1"/>
    <col min="16120" max="16134" width="5" style="4" customWidth="1"/>
    <col min="16135" max="16143" width="0" style="4" hidden="1" customWidth="1"/>
    <col min="16144" max="16146" width="8" style="4" customWidth="1"/>
    <col min="16147" max="16147" width="2.33203125" style="4" customWidth="1"/>
    <col min="16148" max="16149" width="8" style="4" customWidth="1"/>
    <col min="16150" max="16384" width="8.88671875" style="4"/>
  </cols>
  <sheetData>
    <row r="1" spans="2:13" ht="15" thickBot="1" x14ac:dyDescent="0.35"/>
    <row r="2" spans="2:13" x14ac:dyDescent="0.3">
      <c r="B2" s="12" t="s">
        <v>19</v>
      </c>
      <c r="C2" s="33" t="s">
        <v>205</v>
      </c>
      <c r="D2" s="33" t="s">
        <v>206</v>
      </c>
      <c r="E2" s="33" t="s">
        <v>207</v>
      </c>
      <c r="F2" s="34" t="s">
        <v>208</v>
      </c>
      <c r="G2" s="271"/>
      <c r="H2" s="271"/>
      <c r="I2" s="7"/>
      <c r="J2" s="272"/>
      <c r="K2" s="272"/>
      <c r="L2" s="272"/>
      <c r="M2" s="272"/>
    </row>
    <row r="3" spans="2:13" ht="15" x14ac:dyDescent="0.3">
      <c r="B3" s="284" t="s">
        <v>22</v>
      </c>
      <c r="C3" s="104">
        <v>14</v>
      </c>
      <c r="D3" s="273">
        <v>4</v>
      </c>
      <c r="E3" s="8" t="s">
        <v>210</v>
      </c>
      <c r="F3" s="28" t="s">
        <v>210</v>
      </c>
      <c r="G3" s="282"/>
      <c r="H3" s="274"/>
      <c r="I3" s="274"/>
      <c r="J3" s="274"/>
      <c r="K3" s="274"/>
      <c r="L3" s="275"/>
      <c r="M3" s="272"/>
    </row>
    <row r="4" spans="2:13" ht="15" x14ac:dyDescent="0.3">
      <c r="B4" s="26" t="s">
        <v>42</v>
      </c>
      <c r="C4" s="104">
        <v>20</v>
      </c>
      <c r="D4" s="273">
        <v>5</v>
      </c>
      <c r="E4" s="8" t="s">
        <v>211</v>
      </c>
      <c r="F4" s="28" t="s">
        <v>211</v>
      </c>
      <c r="G4" s="283"/>
      <c r="H4" s="276"/>
      <c r="I4" s="276"/>
      <c r="J4" s="276"/>
      <c r="K4" s="276"/>
      <c r="L4" s="277"/>
      <c r="M4" s="277"/>
    </row>
    <row r="5" spans="2:13" ht="15" x14ac:dyDescent="0.3">
      <c r="B5" s="26" t="s">
        <v>44</v>
      </c>
      <c r="C5" s="104">
        <v>16</v>
      </c>
      <c r="D5" s="273">
        <v>4</v>
      </c>
      <c r="E5" s="8" t="s">
        <v>212</v>
      </c>
      <c r="F5" s="28" t="s">
        <v>212</v>
      </c>
      <c r="G5" s="283"/>
      <c r="H5" s="276"/>
      <c r="I5" s="276"/>
      <c r="J5" s="276"/>
      <c r="K5" s="276"/>
      <c r="L5" s="277"/>
      <c r="M5" s="277"/>
    </row>
    <row r="6" spans="2:13" ht="15" x14ac:dyDescent="0.3">
      <c r="B6" s="26" t="s">
        <v>43</v>
      </c>
      <c r="C6" s="104">
        <v>7</v>
      </c>
      <c r="D6" s="273">
        <v>2</v>
      </c>
      <c r="E6" s="273">
        <v>7</v>
      </c>
      <c r="F6" s="285">
        <v>0</v>
      </c>
    </row>
    <row r="7" spans="2:13" ht="15.6" thickBot="1" x14ac:dyDescent="0.35">
      <c r="B7" s="57" t="s">
        <v>45</v>
      </c>
      <c r="C7" s="278">
        <v>17</v>
      </c>
      <c r="D7" s="279">
        <v>4</v>
      </c>
      <c r="E7" s="54" t="s">
        <v>213</v>
      </c>
      <c r="F7" s="58" t="s">
        <v>213</v>
      </c>
    </row>
    <row r="8" spans="2:13" ht="15" thickBot="1" x14ac:dyDescent="0.35">
      <c r="B8" s="141" t="s">
        <v>209</v>
      </c>
      <c r="C8" s="280">
        <f>SUM(C3:C7)</f>
        <v>74</v>
      </c>
      <c r="D8" s="280">
        <f>SUM(D3:D7)</f>
        <v>19</v>
      </c>
      <c r="E8" s="280">
        <f>3+5+4+1+4</f>
        <v>17</v>
      </c>
      <c r="F8" s="281">
        <f>3+5+4+4</f>
        <v>16</v>
      </c>
    </row>
  </sheetData>
  <mergeCells count="4">
    <mergeCell ref="G5:M5"/>
    <mergeCell ref="G2:H2"/>
    <mergeCell ref="G3:L3"/>
    <mergeCell ref="G4:M4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CED0E-A641-4279-AD67-87C14A011518}">
  <dimension ref="A1:AM7"/>
  <sheetViews>
    <sheetView topLeftCell="E1" zoomScaleNormal="100" workbookViewId="0">
      <selection activeCell="AL14" sqref="AL14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77" t="s">
        <v>177</v>
      </c>
      <c r="B1" s="178"/>
      <c r="C1" s="178"/>
      <c r="D1" s="178"/>
      <c r="E1" s="178"/>
      <c r="F1" s="178"/>
      <c r="G1" s="178"/>
      <c r="H1" s="179"/>
      <c r="I1" s="5"/>
      <c r="J1" s="5"/>
      <c r="K1" s="5"/>
      <c r="L1" s="5"/>
      <c r="M1" s="5"/>
      <c r="N1" s="5"/>
      <c r="O1" s="5"/>
      <c r="P1" s="5"/>
      <c r="Q1" s="5"/>
      <c r="S1" s="180" t="s">
        <v>293</v>
      </c>
      <c r="T1" s="181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8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69</v>
      </c>
      <c r="C2" s="7"/>
      <c r="D2" s="12" t="str">
        <f>$B2</f>
        <v>Beskyďáček Kozlovice</v>
      </c>
      <c r="E2" s="79">
        <v>16</v>
      </c>
      <c r="F2" s="33" t="s">
        <v>7</v>
      </c>
      <c r="G2" s="79">
        <v>6</v>
      </c>
      <c r="H2" s="34" t="str">
        <f>$B5</f>
        <v>Palkovice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82"/>
      <c r="T2" s="183"/>
      <c r="U2" s="268" t="str">
        <f>T3</f>
        <v>Beskyďáček Kozlovice</v>
      </c>
      <c r="V2" s="269"/>
      <c r="W2" s="270"/>
      <c r="X2" s="152" t="str">
        <f>T4</f>
        <v>Kunčice B</v>
      </c>
      <c r="Y2" s="153"/>
      <c r="Z2" s="154"/>
      <c r="AA2" s="152" t="str">
        <f>T5</f>
        <v>Kunčice C</v>
      </c>
      <c r="AB2" s="153"/>
      <c r="AC2" s="154"/>
      <c r="AD2" s="152" t="str">
        <f>T6</f>
        <v>Palkovice B</v>
      </c>
      <c r="AE2" s="153"/>
      <c r="AF2" s="154"/>
      <c r="AG2" s="176"/>
      <c r="AH2" s="18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86</v>
      </c>
      <c r="C3" s="7"/>
      <c r="D3" s="13" t="str">
        <f>$B3</f>
        <v>Kunčice B</v>
      </c>
      <c r="E3" s="77">
        <v>13</v>
      </c>
      <c r="F3" s="71" t="s">
        <v>7</v>
      </c>
      <c r="G3" s="77">
        <v>5</v>
      </c>
      <c r="H3" s="46" t="str">
        <f>$B4</f>
        <v>Kunčice C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'4-OR-F5'!$B$2</f>
        <v>Beskyďáček Kozlovice</v>
      </c>
      <c r="U3" s="186"/>
      <c r="V3" s="187"/>
      <c r="W3" s="188"/>
      <c r="X3" s="25">
        <f>'4-OR-F5'!$E$6</f>
        <v>6</v>
      </c>
      <c r="Y3" s="24" t="s">
        <v>7</v>
      </c>
      <c r="Z3" s="27">
        <f>'4-OR-F5'!$G$6</f>
        <v>15</v>
      </c>
      <c r="AA3" s="25">
        <f>'4-OR-F5'!$E$4</f>
        <v>11</v>
      </c>
      <c r="AB3" s="24" t="s">
        <v>7</v>
      </c>
      <c r="AC3" s="27">
        <f>'4-OR-F5'!$G$4</f>
        <v>9</v>
      </c>
      <c r="AD3" s="25">
        <f>'4-OR-F5'!$E$2</f>
        <v>16</v>
      </c>
      <c r="AE3" s="24" t="s">
        <v>7</v>
      </c>
      <c r="AF3" s="27">
        <f>'4-OR-F5'!$G$2</f>
        <v>6</v>
      </c>
      <c r="AG3" s="80">
        <f>SUM(IF(U3&gt;W3,1,0),IF(X3&gt;Z3,1,0),IF(AA3&gt;AC3,1,0),IF(AD3&gt;AF3,1,0))</f>
        <v>2</v>
      </c>
      <c r="AH3" s="125">
        <v>18</v>
      </c>
      <c r="AI3" s="89">
        <f>1000*AG3+AM3</f>
        <v>2001.1</v>
      </c>
      <c r="AJ3" s="24">
        <f>U3+X3+AA3+AD3</f>
        <v>33</v>
      </c>
      <c r="AK3" s="24" t="s">
        <v>7</v>
      </c>
      <c r="AL3" s="24">
        <f>W3+Z3+AC3+AF3</f>
        <v>30</v>
      </c>
      <c r="AM3" s="39">
        <f>AJ3/AL3</f>
        <v>1.1000000000000001</v>
      </c>
    </row>
    <row r="4" spans="1:39" ht="20.100000000000001" customHeight="1" x14ac:dyDescent="0.3">
      <c r="A4" s="13" t="s">
        <v>2</v>
      </c>
      <c r="B4" s="18" t="s">
        <v>88</v>
      </c>
      <c r="C4" s="5"/>
      <c r="D4" s="13" t="str">
        <f>$B2</f>
        <v>Beskyďáček Kozlovice</v>
      </c>
      <c r="E4" s="77">
        <v>11</v>
      </c>
      <c r="F4" s="71" t="s">
        <v>7</v>
      </c>
      <c r="G4" s="77">
        <v>9</v>
      </c>
      <c r="H4" s="46" t="str">
        <f>$B4</f>
        <v>Kunčice C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'4-OR-F5'!$B$3</f>
        <v>Kunčice B</v>
      </c>
      <c r="U4" s="22">
        <f>Z3</f>
        <v>15</v>
      </c>
      <c r="V4" s="3" t="s">
        <v>7</v>
      </c>
      <c r="W4" s="20">
        <f>X3</f>
        <v>6</v>
      </c>
      <c r="X4" s="189"/>
      <c r="Y4" s="190"/>
      <c r="Z4" s="191"/>
      <c r="AA4" s="26">
        <f>'4-OR-F5'!$E$3</f>
        <v>13</v>
      </c>
      <c r="AB4" s="8" t="s">
        <v>7</v>
      </c>
      <c r="AC4" s="28">
        <f>'4-OR-F5'!$G$3</f>
        <v>5</v>
      </c>
      <c r="AD4" s="26">
        <f>'4-OR-F5'!$E$5</f>
        <v>21</v>
      </c>
      <c r="AE4" s="8" t="s">
        <v>7</v>
      </c>
      <c r="AF4" s="28">
        <f>'4-OR-F5'!$G$5</f>
        <v>7</v>
      </c>
      <c r="AG4" s="81">
        <f t="shared" ref="AG4:AG6" si="0">SUM(IF(U4&gt;W4,1,0),IF(X4&gt;Z4,1,0),IF(AA4&gt;AC4,1,0),IF(AD4&gt;AF4,1,0))</f>
        <v>3</v>
      </c>
      <c r="AH4" s="293">
        <v>17</v>
      </c>
      <c r="AI4" s="89">
        <f t="shared" ref="AI4:AI6" si="1">1000*AG4+AM4</f>
        <v>3002.7222222222222</v>
      </c>
      <c r="AJ4" s="8">
        <f t="shared" ref="AJ4:AJ6" si="2">U4+X4+AA4+AD4</f>
        <v>49</v>
      </c>
      <c r="AK4" s="8" t="s">
        <v>7</v>
      </c>
      <c r="AL4" s="8">
        <f t="shared" ref="AL4:AL6" si="3">W4+Z4+AC4+AF4</f>
        <v>18</v>
      </c>
      <c r="AM4" s="41">
        <f t="shared" ref="AM4:AM6" si="4">AJ4/AL4</f>
        <v>2.7222222222222223</v>
      </c>
    </row>
    <row r="5" spans="1:39" ht="20.100000000000001" customHeight="1" thickBot="1" x14ac:dyDescent="0.35">
      <c r="A5" s="14" t="s">
        <v>3</v>
      </c>
      <c r="B5" s="19" t="s">
        <v>98</v>
      </c>
      <c r="D5" s="13" t="str">
        <f>$B3</f>
        <v>Kunčice B</v>
      </c>
      <c r="E5" s="77">
        <v>21</v>
      </c>
      <c r="F5" s="71" t="s">
        <v>7</v>
      </c>
      <c r="G5" s="77">
        <v>7</v>
      </c>
      <c r="H5" s="46" t="str">
        <f>$B5</f>
        <v>Palkovice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'4-OR-F5'!$B$4</f>
        <v>Kunčice C</v>
      </c>
      <c r="U5" s="22">
        <f>AC3</f>
        <v>9</v>
      </c>
      <c r="V5" s="3" t="s">
        <v>7</v>
      </c>
      <c r="W5" s="20">
        <f>AA3</f>
        <v>11</v>
      </c>
      <c r="X5" s="22">
        <f>AC4</f>
        <v>5</v>
      </c>
      <c r="Y5" s="3" t="s">
        <v>7</v>
      </c>
      <c r="Z5" s="20">
        <f>AA4</f>
        <v>13</v>
      </c>
      <c r="AA5" s="189"/>
      <c r="AB5" s="190"/>
      <c r="AC5" s="191"/>
      <c r="AD5" s="26">
        <f>'4-OR-F5'!$E$7</f>
        <v>18</v>
      </c>
      <c r="AE5" s="8" t="s">
        <v>7</v>
      </c>
      <c r="AF5" s="28">
        <f>'4-OR-F5'!$G$7</f>
        <v>8</v>
      </c>
      <c r="AG5" s="81">
        <f t="shared" si="0"/>
        <v>1</v>
      </c>
      <c r="AH5" s="293">
        <v>19</v>
      </c>
      <c r="AI5" s="89">
        <f t="shared" si="1"/>
        <v>1001</v>
      </c>
      <c r="AJ5" s="8">
        <f t="shared" si="2"/>
        <v>32</v>
      </c>
      <c r="AK5" s="8" t="s">
        <v>7</v>
      </c>
      <c r="AL5" s="8">
        <f t="shared" si="3"/>
        <v>32</v>
      </c>
      <c r="AM5" s="41">
        <f t="shared" si="4"/>
        <v>1</v>
      </c>
    </row>
    <row r="6" spans="1:39" ht="20.100000000000001" customHeight="1" thickBot="1" x14ac:dyDescent="0.35">
      <c r="D6" s="13" t="str">
        <f>$B2</f>
        <v>Beskyďáček Kozlovice</v>
      </c>
      <c r="E6" s="77">
        <v>6</v>
      </c>
      <c r="F6" s="71" t="s">
        <v>7</v>
      </c>
      <c r="G6" s="77">
        <v>15</v>
      </c>
      <c r="H6" s="46" t="str">
        <f>$B3</f>
        <v>Kunčice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'4-OR-F5'!$B$5</f>
        <v>Palkovice B</v>
      </c>
      <c r="U6" s="23">
        <f>AF3</f>
        <v>6</v>
      </c>
      <c r="V6" s="6" t="s">
        <v>7</v>
      </c>
      <c r="W6" s="21">
        <f>AD3</f>
        <v>16</v>
      </c>
      <c r="X6" s="23">
        <f>AF4</f>
        <v>7</v>
      </c>
      <c r="Y6" s="6" t="s">
        <v>7</v>
      </c>
      <c r="Z6" s="21">
        <f>AD4</f>
        <v>21</v>
      </c>
      <c r="AA6" s="23">
        <f>AF5</f>
        <v>8</v>
      </c>
      <c r="AB6" s="6" t="s">
        <v>7</v>
      </c>
      <c r="AC6" s="21">
        <f>AD5</f>
        <v>18</v>
      </c>
      <c r="AD6" s="192"/>
      <c r="AE6" s="193"/>
      <c r="AF6" s="194"/>
      <c r="AG6" s="82">
        <f t="shared" si="0"/>
        <v>0</v>
      </c>
      <c r="AH6" s="294">
        <v>20</v>
      </c>
      <c r="AI6" s="89">
        <f t="shared" si="1"/>
        <v>0.38181818181818183</v>
      </c>
      <c r="AJ6" s="29">
        <f t="shared" si="2"/>
        <v>21</v>
      </c>
      <c r="AK6" s="29" t="s">
        <v>7</v>
      </c>
      <c r="AL6" s="29">
        <f t="shared" si="3"/>
        <v>55</v>
      </c>
      <c r="AM6" s="44">
        <f t="shared" si="4"/>
        <v>0.38181818181818183</v>
      </c>
    </row>
    <row r="7" spans="1:39" ht="20.100000000000001" customHeight="1" thickBot="1" x14ac:dyDescent="0.35">
      <c r="D7" s="14" t="str">
        <f>$B4</f>
        <v>Kunčice C</v>
      </c>
      <c r="E7" s="78">
        <v>18</v>
      </c>
      <c r="F7" s="35" t="s">
        <v>7</v>
      </c>
      <c r="G7" s="78">
        <v>8</v>
      </c>
      <c r="H7" s="36" t="str">
        <f>$B5</f>
        <v>Palkovice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AF290-EAA5-43B6-88C3-09FA13DAFFDE}">
  <dimension ref="A1:AM7"/>
  <sheetViews>
    <sheetView topLeftCell="G1" zoomScaleNormal="100" workbookViewId="0">
      <selection activeCell="AL14" sqref="AL14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128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64" t="s">
        <v>202</v>
      </c>
      <c r="T1" s="265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8" t="s">
        <v>106</v>
      </c>
      <c r="C2" s="7"/>
      <c r="D2" s="12" t="str">
        <f>$B2</f>
        <v>RAŠKOVICE A</v>
      </c>
      <c r="E2" s="79">
        <v>8</v>
      </c>
      <c r="F2" s="33" t="s">
        <v>7</v>
      </c>
      <c r="G2" s="79">
        <v>9</v>
      </c>
      <c r="H2" s="34" t="str">
        <f>$B5</f>
        <v>PALKOVICE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66"/>
      <c r="T2" s="267"/>
      <c r="U2" s="152" t="str">
        <f>T3</f>
        <v>RAŠKOVICE A</v>
      </c>
      <c r="V2" s="153"/>
      <c r="W2" s="154"/>
      <c r="X2" s="152" t="str">
        <f>T4</f>
        <v>BESKYĎÁČEK 8.ZŠ A</v>
      </c>
      <c r="Y2" s="153"/>
      <c r="Z2" s="154"/>
      <c r="AA2" s="152" t="str">
        <f>T5</f>
        <v>ROŽNOV C</v>
      </c>
      <c r="AB2" s="153"/>
      <c r="AC2" s="154"/>
      <c r="AD2" s="152" t="str">
        <f>T6</f>
        <v>PALKOVICE B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132</v>
      </c>
      <c r="C3" s="7"/>
      <c r="D3" s="13" t="str">
        <f>$B3</f>
        <v>BESKYĎÁČEK 8.ZŠ A</v>
      </c>
      <c r="E3" s="77">
        <v>8</v>
      </c>
      <c r="F3" s="71" t="s">
        <v>7</v>
      </c>
      <c r="G3" s="77">
        <v>5</v>
      </c>
      <c r="H3" s="46" t="str">
        <f>$B4</f>
        <v>ROŽNOV C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'4-OČ-A'!$B$2</f>
        <v>RAŠKOVICE A</v>
      </c>
      <c r="U3" s="258"/>
      <c r="V3" s="259"/>
      <c r="W3" s="260"/>
      <c r="X3" s="25">
        <f>'4-OČ-A'!$E$6</f>
        <v>0</v>
      </c>
      <c r="Y3" s="24" t="s">
        <v>7</v>
      </c>
      <c r="Z3" s="27">
        <f>'4-OČ-A'!$G$6</f>
        <v>4</v>
      </c>
      <c r="AA3" s="25">
        <f>'4-OČ-A'!$E$4</f>
        <v>7</v>
      </c>
      <c r="AB3" s="24" t="s">
        <v>7</v>
      </c>
      <c r="AC3" s="27">
        <f>'4-OČ-A'!$G$4</f>
        <v>5</v>
      </c>
      <c r="AD3" s="25">
        <f>'4-OČ-A'!$E$2</f>
        <v>8</v>
      </c>
      <c r="AE3" s="24" t="s">
        <v>7</v>
      </c>
      <c r="AF3" s="27">
        <f>'4-OČ-A'!$G$2</f>
        <v>9</v>
      </c>
      <c r="AG3" s="80">
        <f>SUM(IF(U3&gt;W3,1,0),IF(X3&gt;Z3,1,0),IF(AA3&gt;AC3,1,0),IF(AD3&gt;AF3,1,0))</f>
        <v>1</v>
      </c>
      <c r="AH3" s="257">
        <f>_xlfn.RANK.EQ(AI3,$AI$3:$AI$6)</f>
        <v>3</v>
      </c>
      <c r="AI3" s="89">
        <f>1000*AG3+AM3</f>
        <v>1000.8333333333334</v>
      </c>
      <c r="AJ3" s="24">
        <f>U3+X3+AA3+AD3</f>
        <v>15</v>
      </c>
      <c r="AK3" s="24" t="s">
        <v>7</v>
      </c>
      <c r="AL3" s="24">
        <f>W3+Z3+AC3+AF3</f>
        <v>18</v>
      </c>
      <c r="AM3" s="39">
        <f>AJ3/AL3</f>
        <v>0.83333333333333337</v>
      </c>
    </row>
    <row r="4" spans="1:39" ht="20.100000000000001" customHeight="1" x14ac:dyDescent="0.3">
      <c r="A4" s="13" t="s">
        <v>2</v>
      </c>
      <c r="B4" s="49" t="s">
        <v>133</v>
      </c>
      <c r="C4" s="5"/>
      <c r="D4" s="13" t="str">
        <f>$B2</f>
        <v>RAŠKOVICE A</v>
      </c>
      <c r="E4" s="77">
        <v>7</v>
      </c>
      <c r="F4" s="71" t="s">
        <v>7</v>
      </c>
      <c r="G4" s="77">
        <v>5</v>
      </c>
      <c r="H4" s="46" t="str">
        <f>$B4</f>
        <v>ROŽNOV C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'4-OČ-A'!$B$3</f>
        <v>BESKYĎÁČEK 8.ZŠ A</v>
      </c>
      <c r="U4" s="22">
        <f>Z3</f>
        <v>4</v>
      </c>
      <c r="V4" s="3" t="s">
        <v>7</v>
      </c>
      <c r="W4" s="20">
        <f>X3</f>
        <v>0</v>
      </c>
      <c r="X4" s="230"/>
      <c r="Y4" s="231"/>
      <c r="Z4" s="232"/>
      <c r="AA4" s="26">
        <f>'4-OČ-A'!$E$3</f>
        <v>8</v>
      </c>
      <c r="AB4" s="8" t="s">
        <v>7</v>
      </c>
      <c r="AC4" s="28">
        <f>'4-OČ-A'!$G$3</f>
        <v>5</v>
      </c>
      <c r="AD4" s="26">
        <f>'4-OČ-A'!$E$5</f>
        <v>9</v>
      </c>
      <c r="AE4" s="8" t="s">
        <v>7</v>
      </c>
      <c r="AF4" s="28">
        <f>'4-OČ-A'!$G$5</f>
        <v>5</v>
      </c>
      <c r="AG4" s="81">
        <f t="shared" ref="AG4:AG6" si="0">SUM(IF(U4&gt;W4,1,0),IF(X4&gt;Z4,1,0),IF(AA4&gt;AC4,1,0),IF(AD4&gt;AF4,1,0))</f>
        <v>3</v>
      </c>
      <c r="AH4" s="91">
        <f t="shared" ref="AH4:AH6" si="1">_xlfn.RANK.EQ(AI4,$AI$3:$AI$6)</f>
        <v>1</v>
      </c>
      <c r="AI4" s="89">
        <f t="shared" ref="AI4:AI6" si="2">1000*AG4+AM4</f>
        <v>3002.1</v>
      </c>
      <c r="AJ4" s="8">
        <f t="shared" ref="AJ4:AJ6" si="3">U4+X4+AA4+AD4</f>
        <v>21</v>
      </c>
      <c r="AK4" s="8" t="s">
        <v>7</v>
      </c>
      <c r="AL4" s="8">
        <f t="shared" ref="AL4:AL6" si="4">W4+Z4+AC4+AF4</f>
        <v>10</v>
      </c>
      <c r="AM4" s="41">
        <f t="shared" ref="AM4:AM6" si="5">AJ4/AL4</f>
        <v>2.1</v>
      </c>
    </row>
    <row r="5" spans="1:39" ht="20.100000000000001" customHeight="1" thickBot="1" x14ac:dyDescent="0.35">
      <c r="A5" s="14" t="s">
        <v>3</v>
      </c>
      <c r="B5" s="49" t="s">
        <v>120</v>
      </c>
      <c r="D5" s="13" t="str">
        <f>$B3</f>
        <v>BESKYĎÁČEK 8.ZŠ A</v>
      </c>
      <c r="E5" s="77">
        <v>9</v>
      </c>
      <c r="F5" s="71" t="s">
        <v>7</v>
      </c>
      <c r="G5" s="77">
        <v>5</v>
      </c>
      <c r="H5" s="46" t="str">
        <f>$B5</f>
        <v>PALKOVICE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'4-OČ-A'!$B$4</f>
        <v>ROŽNOV C</v>
      </c>
      <c r="U5" s="22">
        <f>AC3</f>
        <v>5</v>
      </c>
      <c r="V5" s="3" t="s">
        <v>7</v>
      </c>
      <c r="W5" s="20">
        <f>AA3</f>
        <v>7</v>
      </c>
      <c r="X5" s="22">
        <f>AC4</f>
        <v>5</v>
      </c>
      <c r="Y5" s="3" t="s">
        <v>7</v>
      </c>
      <c r="Z5" s="20">
        <f>AA4</f>
        <v>8</v>
      </c>
      <c r="AA5" s="251"/>
      <c r="AB5" s="252"/>
      <c r="AC5" s="253"/>
      <c r="AD5" s="26">
        <f>'4-OČ-A'!$E$7</f>
        <v>8</v>
      </c>
      <c r="AE5" s="8" t="s">
        <v>7</v>
      </c>
      <c r="AF5" s="28">
        <f>'4-OČ-A'!$G$7</f>
        <v>9</v>
      </c>
      <c r="AG5" s="81">
        <f t="shared" si="0"/>
        <v>0</v>
      </c>
      <c r="AH5" s="91">
        <f t="shared" si="1"/>
        <v>4</v>
      </c>
      <c r="AI5" s="89">
        <f t="shared" si="2"/>
        <v>0.75</v>
      </c>
      <c r="AJ5" s="8">
        <f t="shared" si="3"/>
        <v>18</v>
      </c>
      <c r="AK5" s="8" t="s">
        <v>7</v>
      </c>
      <c r="AL5" s="8">
        <f t="shared" si="4"/>
        <v>24</v>
      </c>
      <c r="AM5" s="41">
        <f t="shared" si="5"/>
        <v>0.75</v>
      </c>
    </row>
    <row r="6" spans="1:39" ht="20.100000000000001" customHeight="1" thickBot="1" x14ac:dyDescent="0.35">
      <c r="D6" s="13" t="str">
        <f>$B2</f>
        <v>RAŠKOVICE A</v>
      </c>
      <c r="E6" s="77">
        <v>0</v>
      </c>
      <c r="F6" s="71" t="s">
        <v>7</v>
      </c>
      <c r="G6" s="77">
        <v>4</v>
      </c>
      <c r="H6" s="46" t="str">
        <f>$B3</f>
        <v>BESKYĎÁČEK 8.ZŠ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'4-OČ-A'!$B$5</f>
        <v>PALKOVICE B</v>
      </c>
      <c r="U6" s="23">
        <f>AF3</f>
        <v>9</v>
      </c>
      <c r="V6" s="6" t="s">
        <v>7</v>
      </c>
      <c r="W6" s="21">
        <f>AD3</f>
        <v>8</v>
      </c>
      <c r="X6" s="23">
        <f>AF4</f>
        <v>5</v>
      </c>
      <c r="Y6" s="6" t="s">
        <v>7</v>
      </c>
      <c r="Z6" s="21">
        <f>AD4</f>
        <v>9</v>
      </c>
      <c r="AA6" s="23">
        <f>AF5</f>
        <v>9</v>
      </c>
      <c r="AB6" s="6" t="s">
        <v>7</v>
      </c>
      <c r="AC6" s="21">
        <f>AD5</f>
        <v>8</v>
      </c>
      <c r="AD6" s="233"/>
      <c r="AE6" s="234"/>
      <c r="AF6" s="235"/>
      <c r="AG6" s="82">
        <f t="shared" si="0"/>
        <v>2</v>
      </c>
      <c r="AH6" s="90">
        <f t="shared" si="1"/>
        <v>2</v>
      </c>
      <c r="AI6" s="89">
        <f t="shared" si="2"/>
        <v>2000.92</v>
      </c>
      <c r="AJ6" s="29">
        <f t="shared" si="3"/>
        <v>23</v>
      </c>
      <c r="AK6" s="29" t="s">
        <v>7</v>
      </c>
      <c r="AL6" s="29">
        <f t="shared" si="4"/>
        <v>25</v>
      </c>
      <c r="AM6" s="44">
        <f t="shared" si="5"/>
        <v>0.92</v>
      </c>
    </row>
    <row r="7" spans="1:39" ht="20.100000000000001" customHeight="1" thickBot="1" x14ac:dyDescent="0.35">
      <c r="D7" s="14" t="str">
        <f>$B4</f>
        <v>ROŽNOV C</v>
      </c>
      <c r="E7" s="78">
        <v>8</v>
      </c>
      <c r="F7" s="35" t="s">
        <v>7</v>
      </c>
      <c r="G7" s="78">
        <v>9</v>
      </c>
      <c r="H7" s="36" t="str">
        <f>$B5</f>
        <v>PALKOVICE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8463-ACFA-4CBA-BE60-78E09E22A41E}">
  <dimension ref="A1:AM7"/>
  <sheetViews>
    <sheetView topLeftCell="E1" zoomScaleNormal="100" workbookViewId="0">
      <selection activeCell="AF12" sqref="AF12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129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203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9" t="s">
        <v>134</v>
      </c>
      <c r="C2" s="7"/>
      <c r="D2" s="12" t="str">
        <f>$B2</f>
        <v>BRUŠPERK A</v>
      </c>
      <c r="E2" s="79">
        <v>16</v>
      </c>
      <c r="F2" s="33" t="s">
        <v>7</v>
      </c>
      <c r="G2" s="79">
        <v>13</v>
      </c>
      <c r="H2" s="34" t="str">
        <f>$B5</f>
        <v>ROŽNOV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BRUŠPERK A</v>
      </c>
      <c r="V2" s="153"/>
      <c r="W2" s="154"/>
      <c r="X2" s="152" t="str">
        <f>T4</f>
        <v xml:space="preserve">METYLOVICE </v>
      </c>
      <c r="Y2" s="153"/>
      <c r="Z2" s="154"/>
      <c r="AA2" s="152" t="str">
        <f>T5</f>
        <v>BESKYĎÁČEK 8.ZŠ B</v>
      </c>
      <c r="AB2" s="153"/>
      <c r="AC2" s="154"/>
      <c r="AD2" s="152" t="str">
        <f>T6</f>
        <v>ROŽNOV A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135</v>
      </c>
      <c r="C3" s="7"/>
      <c r="D3" s="13" t="str">
        <f>$B3</f>
        <v xml:space="preserve">METYLOVICE </v>
      </c>
      <c r="E3" s="77">
        <v>12</v>
      </c>
      <c r="F3" s="71" t="s">
        <v>7</v>
      </c>
      <c r="G3" s="77">
        <v>11</v>
      </c>
      <c r="H3" s="46" t="str">
        <f>$B4</f>
        <v>BESKYĎÁČEK 8.ZŠ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'4-OČ-B'!$B$2</f>
        <v>BRUŠPERK A</v>
      </c>
      <c r="U3" s="258"/>
      <c r="V3" s="259"/>
      <c r="W3" s="260"/>
      <c r="X3" s="25">
        <f>'4-OČ-B'!$E$6</f>
        <v>8</v>
      </c>
      <c r="Y3" s="24" t="s">
        <v>7</v>
      </c>
      <c r="Z3" s="27">
        <f>'4-OČ-B'!$G$6</f>
        <v>16</v>
      </c>
      <c r="AA3" s="25">
        <f>'4-OČ-B'!$E$4</f>
        <v>10</v>
      </c>
      <c r="AB3" s="24" t="s">
        <v>7</v>
      </c>
      <c r="AC3" s="27">
        <f>'4-OČ-B'!$G$4</f>
        <v>9</v>
      </c>
      <c r="AD3" s="25">
        <f>'4-OČ-B'!$E$2</f>
        <v>16</v>
      </c>
      <c r="AE3" s="24" t="s">
        <v>7</v>
      </c>
      <c r="AF3" s="27">
        <f>'4-OČ-B'!$G$2</f>
        <v>13</v>
      </c>
      <c r="AG3" s="80">
        <f>SUM(IF(U3&gt;W3,1,0),IF(X3&gt;Z3,1,0),IF(AA3&gt;AC3,1,0),IF(AD3&gt;AF3,1,0))</f>
        <v>2</v>
      </c>
      <c r="AH3" s="257">
        <f>_xlfn.RANK.EQ(AI3,$AI$3:$AI$6)</f>
        <v>2</v>
      </c>
      <c r="AI3" s="89">
        <f>1000*AG3+AM3</f>
        <v>2000.8947368421052</v>
      </c>
      <c r="AJ3" s="24">
        <f>U3+X3+AA3+AD3</f>
        <v>34</v>
      </c>
      <c r="AK3" s="24" t="s">
        <v>7</v>
      </c>
      <c r="AL3" s="24">
        <f>W3+Z3+AC3+AF3</f>
        <v>38</v>
      </c>
      <c r="AM3" s="39">
        <f>AJ3/AL3</f>
        <v>0.89473684210526316</v>
      </c>
    </row>
    <row r="4" spans="1:39" ht="20.100000000000001" customHeight="1" x14ac:dyDescent="0.3">
      <c r="A4" s="13" t="s">
        <v>2</v>
      </c>
      <c r="B4" s="49" t="s">
        <v>136</v>
      </c>
      <c r="C4" s="5"/>
      <c r="D4" s="13" t="str">
        <f>$B2</f>
        <v>BRUŠPERK A</v>
      </c>
      <c r="E4" s="77">
        <v>10</v>
      </c>
      <c r="F4" s="71" t="s">
        <v>7</v>
      </c>
      <c r="G4" s="77">
        <v>9</v>
      </c>
      <c r="H4" s="46" t="str">
        <f>$B4</f>
        <v>BESKYĎÁČEK 8.ZŠ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'4-OČ-B'!$B$3</f>
        <v xml:space="preserve">METYLOVICE </v>
      </c>
      <c r="U4" s="22">
        <f>Z3</f>
        <v>16</v>
      </c>
      <c r="V4" s="3" t="s">
        <v>7</v>
      </c>
      <c r="W4" s="20">
        <f>X3</f>
        <v>8</v>
      </c>
      <c r="X4" s="230"/>
      <c r="Y4" s="231"/>
      <c r="Z4" s="232"/>
      <c r="AA4" s="26">
        <f>'4-OČ-B'!$E$3</f>
        <v>12</v>
      </c>
      <c r="AB4" s="8" t="s">
        <v>7</v>
      </c>
      <c r="AC4" s="28">
        <f>'4-OČ-B'!$G$3</f>
        <v>11</v>
      </c>
      <c r="AD4" s="26">
        <f>'4-OČ-B'!$E$5</f>
        <v>15</v>
      </c>
      <c r="AE4" s="8" t="s">
        <v>7</v>
      </c>
      <c r="AF4" s="28">
        <f>'4-OČ-B'!$G$5</f>
        <v>4</v>
      </c>
      <c r="AG4" s="81">
        <f t="shared" ref="AG4:AG6" si="0">SUM(IF(U4&gt;W4,1,0),IF(X4&gt;Z4,1,0),IF(AA4&gt;AC4,1,0),IF(AD4&gt;AF4,1,0))</f>
        <v>3</v>
      </c>
      <c r="AH4" s="91">
        <f t="shared" ref="AH4:AH6" si="1">_xlfn.RANK.EQ(AI4,$AI$3:$AI$6)</f>
        <v>1</v>
      </c>
      <c r="AI4" s="89">
        <f t="shared" ref="AI4:AI6" si="2">1000*AG4+AM4</f>
        <v>3001.8695652173915</v>
      </c>
      <c r="AJ4" s="8">
        <f t="shared" ref="AJ4:AJ6" si="3">U4+X4+AA4+AD4</f>
        <v>43</v>
      </c>
      <c r="AK4" s="8" t="s">
        <v>7</v>
      </c>
      <c r="AL4" s="8">
        <f t="shared" ref="AL4:AL6" si="4">W4+Z4+AC4+AF4</f>
        <v>23</v>
      </c>
      <c r="AM4" s="41">
        <f t="shared" ref="AM4:AM6" si="5">AJ4/AL4</f>
        <v>1.8695652173913044</v>
      </c>
    </row>
    <row r="5" spans="1:39" ht="20.100000000000001" customHeight="1" thickBot="1" x14ac:dyDescent="0.35">
      <c r="A5" s="14" t="s">
        <v>3</v>
      </c>
      <c r="B5" s="50" t="s">
        <v>137</v>
      </c>
      <c r="D5" s="13" t="str">
        <f>$B3</f>
        <v xml:space="preserve">METYLOVICE </v>
      </c>
      <c r="E5" s="77">
        <v>15</v>
      </c>
      <c r="F5" s="71" t="s">
        <v>7</v>
      </c>
      <c r="G5" s="77">
        <v>4</v>
      </c>
      <c r="H5" s="46" t="str">
        <f>$B5</f>
        <v>ROŽNOV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'4-OČ-B'!$B$4</f>
        <v>BESKYĎÁČEK 8.ZŠ B</v>
      </c>
      <c r="U5" s="22">
        <f>AC3</f>
        <v>9</v>
      </c>
      <c r="V5" s="3" t="s">
        <v>7</v>
      </c>
      <c r="W5" s="20">
        <f>AA3</f>
        <v>10</v>
      </c>
      <c r="X5" s="22">
        <f>AC4</f>
        <v>11</v>
      </c>
      <c r="Y5" s="3" t="s">
        <v>7</v>
      </c>
      <c r="Z5" s="20">
        <f>AA4</f>
        <v>12</v>
      </c>
      <c r="AA5" s="251"/>
      <c r="AB5" s="252"/>
      <c r="AC5" s="253"/>
      <c r="AD5" s="26">
        <f>'4-OČ-B'!$E$7</f>
        <v>15</v>
      </c>
      <c r="AE5" s="8" t="s">
        <v>7</v>
      </c>
      <c r="AF5" s="28">
        <f>'4-OČ-B'!$G$7</f>
        <v>5</v>
      </c>
      <c r="AG5" s="81">
        <f t="shared" si="0"/>
        <v>1</v>
      </c>
      <c r="AH5" s="91">
        <f t="shared" si="1"/>
        <v>3</v>
      </c>
      <c r="AI5" s="89">
        <f t="shared" si="2"/>
        <v>1001.2962962962963</v>
      </c>
      <c r="AJ5" s="8">
        <f t="shared" si="3"/>
        <v>35</v>
      </c>
      <c r="AK5" s="8" t="s">
        <v>7</v>
      </c>
      <c r="AL5" s="8">
        <f t="shared" si="4"/>
        <v>27</v>
      </c>
      <c r="AM5" s="41">
        <f t="shared" si="5"/>
        <v>1.2962962962962963</v>
      </c>
    </row>
    <row r="6" spans="1:39" ht="20.100000000000001" customHeight="1" thickBot="1" x14ac:dyDescent="0.35">
      <c r="D6" s="13" t="str">
        <f>$B2</f>
        <v>BRUŠPERK A</v>
      </c>
      <c r="E6" s="77">
        <v>8</v>
      </c>
      <c r="F6" s="71" t="s">
        <v>7</v>
      </c>
      <c r="G6" s="77">
        <v>16</v>
      </c>
      <c r="H6" s="46" t="str">
        <f>$B3</f>
        <v xml:space="preserve">METYLOVICE 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'4-OČ-B'!$B$5</f>
        <v>ROŽNOV A</v>
      </c>
      <c r="U6" s="23">
        <f>AF3</f>
        <v>13</v>
      </c>
      <c r="V6" s="6" t="s">
        <v>7</v>
      </c>
      <c r="W6" s="21">
        <f>AD3</f>
        <v>16</v>
      </c>
      <c r="X6" s="23">
        <f>AF4</f>
        <v>4</v>
      </c>
      <c r="Y6" s="6" t="s">
        <v>7</v>
      </c>
      <c r="Z6" s="21">
        <f>AD4</f>
        <v>15</v>
      </c>
      <c r="AA6" s="23">
        <f>AF5</f>
        <v>5</v>
      </c>
      <c r="AB6" s="6" t="s">
        <v>7</v>
      </c>
      <c r="AC6" s="21">
        <f>AD5</f>
        <v>15</v>
      </c>
      <c r="AD6" s="233"/>
      <c r="AE6" s="234"/>
      <c r="AF6" s="235"/>
      <c r="AG6" s="82">
        <f t="shared" si="0"/>
        <v>0</v>
      </c>
      <c r="AH6" s="90">
        <f t="shared" si="1"/>
        <v>4</v>
      </c>
      <c r="AI6" s="89">
        <f t="shared" si="2"/>
        <v>0.47826086956521741</v>
      </c>
      <c r="AJ6" s="29">
        <f t="shared" si="3"/>
        <v>22</v>
      </c>
      <c r="AK6" s="29" t="s">
        <v>7</v>
      </c>
      <c r="AL6" s="29">
        <f t="shared" si="4"/>
        <v>46</v>
      </c>
      <c r="AM6" s="44">
        <f t="shared" si="5"/>
        <v>0.47826086956521741</v>
      </c>
    </row>
    <row r="7" spans="1:39" ht="20.100000000000001" customHeight="1" thickBot="1" x14ac:dyDescent="0.35">
      <c r="D7" s="14" t="str">
        <f>$B4</f>
        <v>BESKYĎÁČEK 8.ZŠ B</v>
      </c>
      <c r="E7" s="78">
        <v>15</v>
      </c>
      <c r="F7" s="35" t="s">
        <v>7</v>
      </c>
      <c r="G7" s="78">
        <v>5</v>
      </c>
      <c r="H7" s="36" t="str">
        <f>$B5</f>
        <v>ROŽNOV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3B0A3-48CD-4295-9377-3CC73D8E0106}">
  <dimension ref="A1:AM7"/>
  <sheetViews>
    <sheetView zoomScaleNormal="100" workbookViewId="0">
      <selection activeCell="T16" sqref="T16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130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204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47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111</v>
      </c>
      <c r="C2" s="7"/>
      <c r="D2" s="12" t="str">
        <f>$B2</f>
        <v>BESKYĎÁČEK MIX A</v>
      </c>
      <c r="E2" s="79">
        <v>6</v>
      </c>
      <c r="F2" s="33" t="s">
        <v>7</v>
      </c>
      <c r="G2" s="79">
        <v>18</v>
      </c>
      <c r="H2" s="34" t="str">
        <f>$B5</f>
        <v>OSTRAVICE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BESKYĎÁČEK MIX A</v>
      </c>
      <c r="V2" s="153"/>
      <c r="W2" s="154"/>
      <c r="X2" s="152" t="str">
        <f>T4</f>
        <v>ROŽNOV B</v>
      </c>
      <c r="Y2" s="153"/>
      <c r="Z2" s="154"/>
      <c r="AA2" s="152" t="str">
        <f>T5</f>
        <v>KUNČICE A</v>
      </c>
      <c r="AB2" s="153"/>
      <c r="AC2" s="154"/>
      <c r="AD2" s="152" t="str">
        <f>T6</f>
        <v>OSTRAVICE A</v>
      </c>
      <c r="AE2" s="153"/>
      <c r="AF2" s="154"/>
      <c r="AG2" s="176"/>
      <c r="AH2" s="248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138</v>
      </c>
      <c r="C3" s="7"/>
      <c r="D3" s="13" t="str">
        <f>$B3</f>
        <v>ROŽNOV B</v>
      </c>
      <c r="E3" s="77">
        <v>12</v>
      </c>
      <c r="F3" s="71" t="s">
        <v>7</v>
      </c>
      <c r="G3" s="77">
        <v>13</v>
      </c>
      <c r="H3" s="46" t="str">
        <f>$B4</f>
        <v>KUNČICE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'4-OČ-C'!$B$2</f>
        <v>BESKYĎÁČEK MIX A</v>
      </c>
      <c r="U3" s="258"/>
      <c r="V3" s="259"/>
      <c r="W3" s="260"/>
      <c r="X3" s="25">
        <f>'4-OČ-C'!$E$6</f>
        <v>10</v>
      </c>
      <c r="Y3" s="24" t="s">
        <v>7</v>
      </c>
      <c r="Z3" s="27">
        <f>'4-OČ-C'!$G$6</f>
        <v>15</v>
      </c>
      <c r="AA3" s="25">
        <f>'4-OČ-C'!$E$4</f>
        <v>10</v>
      </c>
      <c r="AB3" s="24" t="s">
        <v>7</v>
      </c>
      <c r="AC3" s="27">
        <f>'4-OČ-C'!$G$4</f>
        <v>18</v>
      </c>
      <c r="AD3" s="25">
        <f>'4-OČ-C'!$E$2</f>
        <v>6</v>
      </c>
      <c r="AE3" s="24" t="s">
        <v>7</v>
      </c>
      <c r="AF3" s="27">
        <f>'4-OČ-C'!$G$2</f>
        <v>18</v>
      </c>
      <c r="AG3" s="80">
        <f>SUM(IF(U3&gt;W3,1,0),IF(X3&gt;Z3,1,0),IF(AA3&gt;AC3,1,0),IF(AD3&gt;AF3,1,0))</f>
        <v>0</v>
      </c>
      <c r="AH3" s="138">
        <f>_xlfn.RANK.EQ(AI3,$AI$3:$AI$6)</f>
        <v>4</v>
      </c>
      <c r="AI3" s="89">
        <f>1000*AG3+AM3</f>
        <v>0.50980392156862742</v>
      </c>
      <c r="AJ3" s="24">
        <f>U3+X3+AA3+AD3</f>
        <v>26</v>
      </c>
      <c r="AK3" s="24" t="s">
        <v>7</v>
      </c>
      <c r="AL3" s="24">
        <f>W3+Z3+AC3+AF3</f>
        <v>51</v>
      </c>
      <c r="AM3" s="39">
        <f>AJ3/AL3</f>
        <v>0.50980392156862742</v>
      </c>
    </row>
    <row r="4" spans="1:39" ht="20.100000000000001" customHeight="1" x14ac:dyDescent="0.3">
      <c r="A4" s="13" t="s">
        <v>2</v>
      </c>
      <c r="B4" s="18" t="s">
        <v>107</v>
      </c>
      <c r="C4" s="5"/>
      <c r="D4" s="13" t="str">
        <f>$B2</f>
        <v>BESKYĎÁČEK MIX A</v>
      </c>
      <c r="E4" s="77">
        <v>10</v>
      </c>
      <c r="F4" s="71" t="s">
        <v>7</v>
      </c>
      <c r="G4" s="77">
        <v>18</v>
      </c>
      <c r="H4" s="46" t="str">
        <f>$B4</f>
        <v>KUNČICE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'4-OČ-C'!$B$3</f>
        <v>ROŽNOV B</v>
      </c>
      <c r="U4" s="22">
        <f>Z3</f>
        <v>15</v>
      </c>
      <c r="V4" s="3" t="s">
        <v>7</v>
      </c>
      <c r="W4" s="20">
        <f>X3</f>
        <v>10</v>
      </c>
      <c r="X4" s="230"/>
      <c r="Y4" s="231"/>
      <c r="Z4" s="232"/>
      <c r="AA4" s="26">
        <f>'4-OČ-C'!$E$3</f>
        <v>12</v>
      </c>
      <c r="AB4" s="8" t="s">
        <v>7</v>
      </c>
      <c r="AC4" s="28">
        <f>'4-OČ-C'!$G$3</f>
        <v>13</v>
      </c>
      <c r="AD4" s="26">
        <f>'4-OČ-C'!$E$5</f>
        <v>8</v>
      </c>
      <c r="AE4" s="8" t="s">
        <v>7</v>
      </c>
      <c r="AF4" s="28">
        <f>'4-OČ-C'!$G$5</f>
        <v>13</v>
      </c>
      <c r="AG4" s="81">
        <f t="shared" ref="AG4:AG6" si="0">SUM(IF(U4&gt;W4,1,0),IF(X4&gt;Z4,1,0),IF(AA4&gt;AC4,1,0),IF(AD4&gt;AF4,1,0))</f>
        <v>1</v>
      </c>
      <c r="AH4" s="139">
        <f t="shared" ref="AH4:AH6" si="1">_xlfn.RANK.EQ(AI4,$AI$3:$AI$6)</f>
        <v>3</v>
      </c>
      <c r="AI4" s="89">
        <f t="shared" ref="AI4:AI6" si="2">1000*AG4+AM4</f>
        <v>1000.9722222222222</v>
      </c>
      <c r="AJ4" s="8">
        <f t="shared" ref="AJ4:AJ6" si="3">U4+X4+AA4+AD4</f>
        <v>35</v>
      </c>
      <c r="AK4" s="8" t="s">
        <v>7</v>
      </c>
      <c r="AL4" s="8">
        <f t="shared" ref="AL4:AL6" si="4">W4+Z4+AC4+AF4</f>
        <v>36</v>
      </c>
      <c r="AM4" s="41">
        <f t="shared" ref="AM4:AM6" si="5">AJ4/AL4</f>
        <v>0.97222222222222221</v>
      </c>
    </row>
    <row r="5" spans="1:39" ht="20.100000000000001" customHeight="1" thickBot="1" x14ac:dyDescent="0.35">
      <c r="A5" s="14" t="s">
        <v>3</v>
      </c>
      <c r="B5" s="19" t="s">
        <v>114</v>
      </c>
      <c r="D5" s="13" t="str">
        <f>$B3</f>
        <v>ROŽNOV B</v>
      </c>
      <c r="E5" s="77">
        <v>8</v>
      </c>
      <c r="F5" s="71" t="s">
        <v>7</v>
      </c>
      <c r="G5" s="77">
        <v>13</v>
      </c>
      <c r="H5" s="46" t="str">
        <f>$B5</f>
        <v>OSTRAVICE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'4-OČ-C'!$B$4</f>
        <v>KUNČICE A</v>
      </c>
      <c r="U5" s="22">
        <f>AC3</f>
        <v>18</v>
      </c>
      <c r="V5" s="3" t="s">
        <v>7</v>
      </c>
      <c r="W5" s="20">
        <f>AA3</f>
        <v>10</v>
      </c>
      <c r="X5" s="22">
        <f>AC4</f>
        <v>13</v>
      </c>
      <c r="Y5" s="3" t="s">
        <v>7</v>
      </c>
      <c r="Z5" s="20">
        <f>AA4</f>
        <v>12</v>
      </c>
      <c r="AA5" s="251"/>
      <c r="AB5" s="252"/>
      <c r="AC5" s="253"/>
      <c r="AD5" s="26">
        <f>'4-OČ-C'!$E$7</f>
        <v>9</v>
      </c>
      <c r="AE5" s="8" t="s">
        <v>7</v>
      </c>
      <c r="AF5" s="28">
        <f>'4-OČ-C'!$G$7</f>
        <v>10</v>
      </c>
      <c r="AG5" s="81">
        <f t="shared" si="0"/>
        <v>2</v>
      </c>
      <c r="AH5" s="139">
        <f t="shared" si="1"/>
        <v>2</v>
      </c>
      <c r="AI5" s="89">
        <f t="shared" si="2"/>
        <v>2001.25</v>
      </c>
      <c r="AJ5" s="8">
        <f t="shared" si="3"/>
        <v>40</v>
      </c>
      <c r="AK5" s="8" t="s">
        <v>7</v>
      </c>
      <c r="AL5" s="8">
        <f t="shared" si="4"/>
        <v>32</v>
      </c>
      <c r="AM5" s="41">
        <f t="shared" si="5"/>
        <v>1.25</v>
      </c>
    </row>
    <row r="6" spans="1:39" ht="20.100000000000001" customHeight="1" thickBot="1" x14ac:dyDescent="0.35">
      <c r="D6" s="13" t="str">
        <f>$B2</f>
        <v>BESKYĎÁČEK MIX A</v>
      </c>
      <c r="E6" s="77">
        <v>10</v>
      </c>
      <c r="F6" s="71" t="s">
        <v>7</v>
      </c>
      <c r="G6" s="77">
        <v>15</v>
      </c>
      <c r="H6" s="46" t="str">
        <f>$B3</f>
        <v>ROŽNOV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'4-OČ-C'!$B$5</f>
        <v>OSTRAVICE A</v>
      </c>
      <c r="U6" s="23">
        <f>AF3</f>
        <v>18</v>
      </c>
      <c r="V6" s="6" t="s">
        <v>7</v>
      </c>
      <c r="W6" s="21">
        <f>AD3</f>
        <v>6</v>
      </c>
      <c r="X6" s="23">
        <f>AF4</f>
        <v>13</v>
      </c>
      <c r="Y6" s="6" t="s">
        <v>7</v>
      </c>
      <c r="Z6" s="21">
        <f>AD4</f>
        <v>8</v>
      </c>
      <c r="AA6" s="23">
        <f>AF5</f>
        <v>10</v>
      </c>
      <c r="AB6" s="6" t="s">
        <v>7</v>
      </c>
      <c r="AC6" s="21">
        <f>AD5</f>
        <v>9</v>
      </c>
      <c r="AD6" s="233"/>
      <c r="AE6" s="234"/>
      <c r="AF6" s="235"/>
      <c r="AG6" s="82">
        <f t="shared" si="0"/>
        <v>3</v>
      </c>
      <c r="AH6" s="140">
        <f t="shared" si="1"/>
        <v>1</v>
      </c>
      <c r="AI6" s="89">
        <f t="shared" si="2"/>
        <v>3001.782608695652</v>
      </c>
      <c r="AJ6" s="29">
        <f t="shared" si="3"/>
        <v>41</v>
      </c>
      <c r="AK6" s="29" t="s">
        <v>7</v>
      </c>
      <c r="AL6" s="29">
        <f t="shared" si="4"/>
        <v>23</v>
      </c>
      <c r="AM6" s="44">
        <f t="shared" si="5"/>
        <v>1.7826086956521738</v>
      </c>
    </row>
    <row r="7" spans="1:39" ht="20.100000000000001" customHeight="1" thickBot="1" x14ac:dyDescent="0.35">
      <c r="D7" s="14" t="str">
        <f>$B4</f>
        <v>KUNČICE A</v>
      </c>
      <c r="E7" s="78">
        <v>9</v>
      </c>
      <c r="F7" s="35" t="s">
        <v>7</v>
      </c>
      <c r="G7" s="78">
        <v>10</v>
      </c>
      <c r="H7" s="36" t="str">
        <f>$B5</f>
        <v>OSTRAVICE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39952-36F8-46FF-83C6-1A899FE99B3A}">
  <dimension ref="A1:AM7"/>
  <sheetViews>
    <sheetView topLeftCell="D1" zoomScaleNormal="100" workbookViewId="0">
      <selection activeCell="AE14" sqref="AE14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131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/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47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50" t="s">
        <v>167</v>
      </c>
      <c r="C2" s="7"/>
      <c r="D2" s="12" t="str">
        <f>B2</f>
        <v>BESKYĎÁČEK MIX B</v>
      </c>
      <c r="E2" s="79">
        <v>10</v>
      </c>
      <c r="F2" s="33" t="s">
        <v>7</v>
      </c>
      <c r="G2" s="79">
        <v>11</v>
      </c>
      <c r="H2" s="34" t="str">
        <f>$B5</f>
        <v>OSTRAVICE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268" t="str">
        <f>T3</f>
        <v>BESKYĎÁČEK MIX B</v>
      </c>
      <c r="V2" s="269"/>
      <c r="W2" s="270"/>
      <c r="X2" s="152" t="str">
        <f>T4</f>
        <v>PALKOVICE A</v>
      </c>
      <c r="Y2" s="153"/>
      <c r="Z2" s="154"/>
      <c r="AA2" s="152" t="str">
        <f>T5</f>
        <v>BRUŠPERK B</v>
      </c>
      <c r="AB2" s="153"/>
      <c r="AC2" s="154"/>
      <c r="AD2" s="152" t="str">
        <f>T6</f>
        <v>OSTRAVICE B</v>
      </c>
      <c r="AE2" s="153"/>
      <c r="AF2" s="154"/>
      <c r="AG2" s="176"/>
      <c r="AH2" s="248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108</v>
      </c>
      <c r="C3" s="7"/>
      <c r="D3" s="13" t="str">
        <f>$B3</f>
        <v>PALKOVICE A</v>
      </c>
      <c r="E3" s="77">
        <v>11</v>
      </c>
      <c r="F3" s="71" t="s">
        <v>7</v>
      </c>
      <c r="G3" s="77">
        <v>8</v>
      </c>
      <c r="H3" s="46" t="str">
        <f>$B4</f>
        <v>BRUŠPERK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B2</f>
        <v>BESKYĎÁČEK MIX B</v>
      </c>
      <c r="U3" s="258"/>
      <c r="V3" s="259"/>
      <c r="W3" s="260"/>
      <c r="X3" s="25">
        <f>'4-OČ-D'!$E$6</f>
        <v>16</v>
      </c>
      <c r="Y3" s="24" t="s">
        <v>7</v>
      </c>
      <c r="Z3" s="27">
        <f>'4-OČ-D'!$G$6</f>
        <v>8</v>
      </c>
      <c r="AA3" s="25">
        <f>'4-OČ-D'!$E$4</f>
        <v>10</v>
      </c>
      <c r="AB3" s="24" t="s">
        <v>7</v>
      </c>
      <c r="AC3" s="27">
        <f>'4-OČ-D'!$G$4</f>
        <v>6</v>
      </c>
      <c r="AD3" s="25">
        <f>'4-OČ-D'!$E$2</f>
        <v>10</v>
      </c>
      <c r="AE3" s="24" t="s">
        <v>7</v>
      </c>
      <c r="AF3" s="27">
        <f>'4-OČ-D'!$G$2</f>
        <v>11</v>
      </c>
      <c r="AG3" s="80">
        <f>SUM(IF(U3&gt;W3,1,0),IF(X3&gt;Z3,1,0),IF(AA3&gt;AC3,1,0),IF(AD3&gt;AF3,1,0))</f>
        <v>2</v>
      </c>
      <c r="AH3" s="138">
        <f>_xlfn.RANK.EQ(AI3,$AI$3:$AI$6)</f>
        <v>2</v>
      </c>
      <c r="AI3" s="89">
        <f>1000*AG3+AM3</f>
        <v>2001.44</v>
      </c>
      <c r="AJ3" s="24">
        <f>U3+X3+AA3+AD3</f>
        <v>36</v>
      </c>
      <c r="AK3" s="24" t="s">
        <v>7</v>
      </c>
      <c r="AL3" s="24">
        <f>W3+Z3+AC3+AF3</f>
        <v>25</v>
      </c>
      <c r="AM3" s="39">
        <f>AJ3/AL3</f>
        <v>1.44</v>
      </c>
    </row>
    <row r="4" spans="1:39" ht="20.100000000000001" customHeight="1" x14ac:dyDescent="0.3">
      <c r="A4" s="13" t="s">
        <v>2</v>
      </c>
      <c r="B4" s="18" t="s">
        <v>139</v>
      </c>
      <c r="C4" s="5"/>
      <c r="D4" s="13" t="str">
        <f>B2</f>
        <v>BESKYĎÁČEK MIX B</v>
      </c>
      <c r="E4" s="77">
        <v>10</v>
      </c>
      <c r="F4" s="71" t="s">
        <v>7</v>
      </c>
      <c r="G4" s="77">
        <v>6</v>
      </c>
      <c r="H4" s="46" t="str">
        <f>$B4</f>
        <v>BRUŠPERK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'4-OČ-D'!$B$3</f>
        <v>PALKOVICE A</v>
      </c>
      <c r="U4" s="22">
        <f>Z3</f>
        <v>8</v>
      </c>
      <c r="V4" s="3" t="s">
        <v>7</v>
      </c>
      <c r="W4" s="20">
        <f>X3</f>
        <v>16</v>
      </c>
      <c r="X4" s="230"/>
      <c r="Y4" s="231"/>
      <c r="Z4" s="232"/>
      <c r="AA4" s="26">
        <f>'4-OČ-D'!$E$3</f>
        <v>11</v>
      </c>
      <c r="AB4" s="8" t="s">
        <v>7</v>
      </c>
      <c r="AC4" s="28">
        <f>'4-OČ-D'!$G$3</f>
        <v>8</v>
      </c>
      <c r="AD4" s="26">
        <f>'4-OČ-D'!$E$5</f>
        <v>11</v>
      </c>
      <c r="AE4" s="8" t="s">
        <v>7</v>
      </c>
      <c r="AF4" s="28">
        <f>'4-OČ-D'!$G$5</f>
        <v>18</v>
      </c>
      <c r="AG4" s="81">
        <f t="shared" ref="AG4:AG6" si="0">SUM(IF(U4&gt;W4,1,0),IF(X4&gt;Z4,1,0),IF(AA4&gt;AC4,1,0),IF(AD4&gt;AF4,1,0))</f>
        <v>1</v>
      </c>
      <c r="AH4" s="139">
        <f t="shared" ref="AH4:AH6" si="1">_xlfn.RANK.EQ(AI4,$AI$3:$AI$6)</f>
        <v>3</v>
      </c>
      <c r="AI4" s="89">
        <f t="shared" ref="AI4:AI6" si="2">1000*AG4+AM4</f>
        <v>1000.7142857142857</v>
      </c>
      <c r="AJ4" s="8">
        <f t="shared" ref="AJ4:AJ6" si="3">U4+X4+AA4+AD4</f>
        <v>30</v>
      </c>
      <c r="AK4" s="8" t="s">
        <v>7</v>
      </c>
      <c r="AL4" s="8">
        <f t="shared" ref="AL4:AL6" si="4">W4+Z4+AC4+AF4</f>
        <v>42</v>
      </c>
      <c r="AM4" s="41">
        <f t="shared" ref="AM4:AM6" si="5">AJ4/AL4</f>
        <v>0.7142857142857143</v>
      </c>
    </row>
    <row r="5" spans="1:39" ht="20.100000000000001" customHeight="1" thickBot="1" x14ac:dyDescent="0.35">
      <c r="A5" s="14" t="s">
        <v>3</v>
      </c>
      <c r="B5" s="19" t="s">
        <v>140</v>
      </c>
      <c r="D5" s="13" t="str">
        <f>$B3</f>
        <v>PALKOVICE A</v>
      </c>
      <c r="E5" s="77">
        <v>11</v>
      </c>
      <c r="F5" s="71" t="s">
        <v>7</v>
      </c>
      <c r="G5" s="77">
        <v>18</v>
      </c>
      <c r="H5" s="46" t="str">
        <f>$B5</f>
        <v>OSTRAVICE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'4-OČ-D'!$B$4</f>
        <v>BRUŠPERK B</v>
      </c>
      <c r="U5" s="22">
        <f>AC3</f>
        <v>6</v>
      </c>
      <c r="V5" s="3" t="s">
        <v>7</v>
      </c>
      <c r="W5" s="20">
        <f>AA3</f>
        <v>10</v>
      </c>
      <c r="X5" s="22">
        <f>AC4</f>
        <v>8</v>
      </c>
      <c r="Y5" s="3" t="s">
        <v>7</v>
      </c>
      <c r="Z5" s="20">
        <f>AA4</f>
        <v>11</v>
      </c>
      <c r="AA5" s="251"/>
      <c r="AB5" s="252"/>
      <c r="AC5" s="253"/>
      <c r="AD5" s="26">
        <f>'4-OČ-D'!$E$7</f>
        <v>5</v>
      </c>
      <c r="AE5" s="8" t="s">
        <v>7</v>
      </c>
      <c r="AF5" s="28">
        <f>'4-OČ-D'!$G$7</f>
        <v>13</v>
      </c>
      <c r="AG5" s="81">
        <f t="shared" si="0"/>
        <v>0</v>
      </c>
      <c r="AH5" s="139">
        <f t="shared" si="1"/>
        <v>4</v>
      </c>
      <c r="AI5" s="89">
        <f t="shared" si="2"/>
        <v>0.55882352941176472</v>
      </c>
      <c r="AJ5" s="8">
        <f t="shared" si="3"/>
        <v>19</v>
      </c>
      <c r="AK5" s="8" t="s">
        <v>7</v>
      </c>
      <c r="AL5" s="8">
        <f t="shared" si="4"/>
        <v>34</v>
      </c>
      <c r="AM5" s="41">
        <f t="shared" si="5"/>
        <v>0.55882352941176472</v>
      </c>
    </row>
    <row r="6" spans="1:39" ht="20.100000000000001" customHeight="1" thickBot="1" x14ac:dyDescent="0.35">
      <c r="D6" s="13" t="str">
        <f>B2</f>
        <v>BESKYĎÁČEK MIX B</v>
      </c>
      <c r="E6" s="77">
        <v>16</v>
      </c>
      <c r="F6" s="71" t="s">
        <v>7</v>
      </c>
      <c r="G6" s="77">
        <v>8</v>
      </c>
      <c r="H6" s="46" t="str">
        <f>$B3</f>
        <v>PALKOVICE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'4-OČ-D'!$B$5</f>
        <v>OSTRAVICE B</v>
      </c>
      <c r="U6" s="23">
        <f>AF3</f>
        <v>11</v>
      </c>
      <c r="V6" s="6" t="s">
        <v>7</v>
      </c>
      <c r="W6" s="21">
        <f>AD3</f>
        <v>10</v>
      </c>
      <c r="X6" s="23">
        <f>AF4</f>
        <v>18</v>
      </c>
      <c r="Y6" s="6" t="s">
        <v>7</v>
      </c>
      <c r="Z6" s="21">
        <f>AD4</f>
        <v>11</v>
      </c>
      <c r="AA6" s="23">
        <f>AF5</f>
        <v>13</v>
      </c>
      <c r="AB6" s="6" t="s">
        <v>7</v>
      </c>
      <c r="AC6" s="21">
        <f>AD5</f>
        <v>5</v>
      </c>
      <c r="AD6" s="233"/>
      <c r="AE6" s="234"/>
      <c r="AF6" s="235"/>
      <c r="AG6" s="82">
        <f t="shared" si="0"/>
        <v>3</v>
      </c>
      <c r="AH6" s="140">
        <f t="shared" si="1"/>
        <v>1</v>
      </c>
      <c r="AI6" s="89">
        <f t="shared" si="2"/>
        <v>3001.6153846153848</v>
      </c>
      <c r="AJ6" s="29">
        <f t="shared" si="3"/>
        <v>42</v>
      </c>
      <c r="AK6" s="29" t="s">
        <v>7</v>
      </c>
      <c r="AL6" s="29">
        <f t="shared" si="4"/>
        <v>26</v>
      </c>
      <c r="AM6" s="44">
        <f t="shared" si="5"/>
        <v>1.6153846153846154</v>
      </c>
    </row>
    <row r="7" spans="1:39" ht="20.100000000000001" customHeight="1" thickBot="1" x14ac:dyDescent="0.35">
      <c r="D7" s="14" t="str">
        <f>$B4</f>
        <v>BRUŠPERK B</v>
      </c>
      <c r="E7" s="78">
        <v>5</v>
      </c>
      <c r="F7" s="35" t="s">
        <v>7</v>
      </c>
      <c r="G7" s="78">
        <v>13</v>
      </c>
      <c r="H7" s="36" t="str">
        <f>$B5</f>
        <v>OSTRAVICE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357A-0E25-4FC4-8F8D-8A5719F684C0}">
  <dimension ref="A1:AM7"/>
  <sheetViews>
    <sheetView topLeftCell="E1" zoomScaleNormal="100" workbookViewId="0">
      <selection sqref="A1:H1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178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201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8" t="s">
        <v>72</v>
      </c>
      <c r="C2" s="7"/>
      <c r="D2" s="12" t="str">
        <f>$B2</f>
        <v>Beskyďáček 8.ZŠ A</v>
      </c>
      <c r="E2" s="79">
        <v>11</v>
      </c>
      <c r="F2" s="33" t="s">
        <v>7</v>
      </c>
      <c r="G2" s="79">
        <v>4</v>
      </c>
      <c r="H2" s="34" t="str">
        <f>$B5</f>
        <v>Ostravice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Beskyďáček 8.ZŠ A</v>
      </c>
      <c r="V2" s="153"/>
      <c r="W2" s="154"/>
      <c r="X2" s="152" t="str">
        <f>T4</f>
        <v>Metylovice</v>
      </c>
      <c r="Y2" s="153"/>
      <c r="Z2" s="154"/>
      <c r="AA2" s="152" t="str">
        <f>T5</f>
        <v>Ostravice A</v>
      </c>
      <c r="AB2" s="153"/>
      <c r="AC2" s="154"/>
      <c r="AD2" s="152" t="str">
        <f>T6</f>
        <v>Ostravice B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174</v>
      </c>
      <c r="C3" s="7"/>
      <c r="D3" s="13" t="str">
        <f>$B3</f>
        <v>Metylovice</v>
      </c>
      <c r="E3" s="77">
        <v>3</v>
      </c>
      <c r="F3" s="71" t="s">
        <v>7</v>
      </c>
      <c r="G3" s="77">
        <v>6</v>
      </c>
      <c r="H3" s="46" t="str">
        <f>$B4</f>
        <v>Ostravice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'4-OČ-F1'!$B$2</f>
        <v>Beskyďáček 8.ZŠ A</v>
      </c>
      <c r="U3" s="258"/>
      <c r="V3" s="259"/>
      <c r="W3" s="260"/>
      <c r="X3" s="25">
        <f>'4-OČ-F1'!$E$6</f>
        <v>3</v>
      </c>
      <c r="Y3" s="24" t="s">
        <v>7</v>
      </c>
      <c r="Z3" s="27">
        <f>'4-OČ-F1'!$G$6</f>
        <v>0</v>
      </c>
      <c r="AA3" s="25">
        <f>'4-OČ-F1'!$E$4</f>
        <v>6</v>
      </c>
      <c r="AB3" s="24" t="s">
        <v>7</v>
      </c>
      <c r="AC3" s="27">
        <f>'4-OČ-F1'!$G$4</f>
        <v>3</v>
      </c>
      <c r="AD3" s="25">
        <f>'4-OČ-F1'!$E$2</f>
        <v>11</v>
      </c>
      <c r="AE3" s="24" t="s">
        <v>7</v>
      </c>
      <c r="AF3" s="27">
        <f>'4-OČ-F1'!$G$2</f>
        <v>4</v>
      </c>
      <c r="AG3" s="80">
        <f>SUM(IF(U3&gt;W3,1,0),IF(X3&gt;Z3,1,0),IF(AA3&gt;AC3,1,0),IF(AD3&gt;AF3,1,0))</f>
        <v>3</v>
      </c>
      <c r="AH3" s="257">
        <f>_xlfn.RANK.EQ(AI3,$AI$3:$AI$6)</f>
        <v>1</v>
      </c>
      <c r="AI3" s="89">
        <f>1000*AG3+AM3</f>
        <v>3002.8571428571427</v>
      </c>
      <c r="AJ3" s="24">
        <f>U3+X3+AA3+AD3</f>
        <v>20</v>
      </c>
      <c r="AK3" s="24" t="s">
        <v>7</v>
      </c>
      <c r="AL3" s="24">
        <f>W3+Z3+AC3+AF3</f>
        <v>7</v>
      </c>
      <c r="AM3" s="39">
        <f>AJ3/AL3</f>
        <v>2.8571428571428572</v>
      </c>
    </row>
    <row r="4" spans="1:39" ht="20.100000000000001" customHeight="1" x14ac:dyDescent="0.3">
      <c r="A4" s="13" t="s">
        <v>2</v>
      </c>
      <c r="B4" s="49" t="s">
        <v>90</v>
      </c>
      <c r="C4" s="5"/>
      <c r="D4" s="13" t="str">
        <f>$B2</f>
        <v>Beskyďáček 8.ZŠ A</v>
      </c>
      <c r="E4" s="77">
        <v>6</v>
      </c>
      <c r="F4" s="71" t="s">
        <v>7</v>
      </c>
      <c r="G4" s="77">
        <v>3</v>
      </c>
      <c r="H4" s="46" t="str">
        <f>$B4</f>
        <v>Ostravice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'4-OČ-F1'!$B$3</f>
        <v>Metylovice</v>
      </c>
      <c r="U4" s="22">
        <f>Z3</f>
        <v>0</v>
      </c>
      <c r="V4" s="3" t="s">
        <v>7</v>
      </c>
      <c r="W4" s="20">
        <f>X3</f>
        <v>3</v>
      </c>
      <c r="X4" s="230"/>
      <c r="Y4" s="231"/>
      <c r="Z4" s="232"/>
      <c r="AA4" s="26">
        <f>'4-OČ-F1'!$E$3</f>
        <v>3</v>
      </c>
      <c r="AB4" s="8" t="s">
        <v>7</v>
      </c>
      <c r="AC4" s="28">
        <f>'4-OČ-F1'!$G$3</f>
        <v>6</v>
      </c>
      <c r="AD4" s="26">
        <f>'4-OČ-F1'!$E$5</f>
        <v>11</v>
      </c>
      <c r="AE4" s="8" t="s">
        <v>7</v>
      </c>
      <c r="AF4" s="28">
        <f>'4-OČ-F1'!$G$5</f>
        <v>6</v>
      </c>
      <c r="AG4" s="81">
        <f t="shared" ref="AG4:AG6" si="0">SUM(IF(U4&gt;W4,1,0),IF(X4&gt;Z4,1,0),IF(AA4&gt;AC4,1,0),IF(AD4&gt;AF4,1,0))</f>
        <v>1</v>
      </c>
      <c r="AH4" s="91">
        <f t="shared" ref="AH4:AH6" si="1">_xlfn.RANK.EQ(AI4,$AI$3:$AI$6)</f>
        <v>3</v>
      </c>
      <c r="AI4" s="89">
        <f t="shared" ref="AI4:AI6" si="2">1000*AG4+AM4</f>
        <v>1000.9333333333333</v>
      </c>
      <c r="AJ4" s="8">
        <f t="shared" ref="AJ4:AJ6" si="3">U4+X4+AA4+AD4</f>
        <v>14</v>
      </c>
      <c r="AK4" s="8" t="s">
        <v>7</v>
      </c>
      <c r="AL4" s="8">
        <f t="shared" ref="AL4:AL6" si="4">W4+Z4+AC4+AF4</f>
        <v>15</v>
      </c>
      <c r="AM4" s="41">
        <f t="shared" ref="AM4:AM6" si="5">AJ4/AL4</f>
        <v>0.93333333333333335</v>
      </c>
    </row>
    <row r="5" spans="1:39" ht="20.100000000000001" customHeight="1" thickBot="1" x14ac:dyDescent="0.35">
      <c r="A5" s="14" t="s">
        <v>3</v>
      </c>
      <c r="B5" s="49" t="s">
        <v>93</v>
      </c>
      <c r="D5" s="13" t="str">
        <f>$B3</f>
        <v>Metylovice</v>
      </c>
      <c r="E5" s="77">
        <v>11</v>
      </c>
      <c r="F5" s="71" t="s">
        <v>7</v>
      </c>
      <c r="G5" s="77">
        <v>6</v>
      </c>
      <c r="H5" s="46" t="str">
        <f>$B5</f>
        <v>Ostravice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'4-OČ-F1'!$B$4</f>
        <v>Ostravice A</v>
      </c>
      <c r="U5" s="22">
        <f>AC3</f>
        <v>3</v>
      </c>
      <c r="V5" s="3" t="s">
        <v>7</v>
      </c>
      <c r="W5" s="20">
        <f>AA3</f>
        <v>6</v>
      </c>
      <c r="X5" s="22">
        <f>AC4</f>
        <v>6</v>
      </c>
      <c r="Y5" s="3" t="s">
        <v>7</v>
      </c>
      <c r="Z5" s="20">
        <f>AA4</f>
        <v>3</v>
      </c>
      <c r="AA5" s="251"/>
      <c r="AB5" s="252"/>
      <c r="AC5" s="253"/>
      <c r="AD5" s="26">
        <f>'4-OČ-F1'!$E$7</f>
        <v>13</v>
      </c>
      <c r="AE5" s="8" t="s">
        <v>7</v>
      </c>
      <c r="AF5" s="28">
        <f>'4-OČ-F1'!$G$7</f>
        <v>6</v>
      </c>
      <c r="AG5" s="81">
        <f t="shared" si="0"/>
        <v>2</v>
      </c>
      <c r="AH5" s="91">
        <f t="shared" si="1"/>
        <v>2</v>
      </c>
      <c r="AI5" s="89">
        <f t="shared" si="2"/>
        <v>2001.4666666666667</v>
      </c>
      <c r="AJ5" s="8">
        <f t="shared" si="3"/>
        <v>22</v>
      </c>
      <c r="AK5" s="8" t="s">
        <v>7</v>
      </c>
      <c r="AL5" s="8">
        <f t="shared" si="4"/>
        <v>15</v>
      </c>
      <c r="AM5" s="41">
        <f t="shared" si="5"/>
        <v>1.4666666666666666</v>
      </c>
    </row>
    <row r="6" spans="1:39" ht="20.100000000000001" customHeight="1" thickBot="1" x14ac:dyDescent="0.35">
      <c r="D6" s="13" t="str">
        <f>$B2</f>
        <v>Beskyďáček 8.ZŠ A</v>
      </c>
      <c r="E6" s="77">
        <v>3</v>
      </c>
      <c r="F6" s="71" t="s">
        <v>7</v>
      </c>
      <c r="G6" s="77">
        <v>0</v>
      </c>
      <c r="H6" s="46" t="str">
        <f>$B3</f>
        <v>Metylovice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'4-OČ-F1'!$B$5</f>
        <v>Ostravice B</v>
      </c>
      <c r="U6" s="23">
        <f>AF3</f>
        <v>4</v>
      </c>
      <c r="V6" s="6" t="s">
        <v>7</v>
      </c>
      <c r="W6" s="21">
        <f>AD3</f>
        <v>11</v>
      </c>
      <c r="X6" s="23">
        <f>AF4</f>
        <v>6</v>
      </c>
      <c r="Y6" s="6" t="s">
        <v>7</v>
      </c>
      <c r="Z6" s="21">
        <f>AD4</f>
        <v>11</v>
      </c>
      <c r="AA6" s="23">
        <f>AF5</f>
        <v>6</v>
      </c>
      <c r="AB6" s="6" t="s">
        <v>7</v>
      </c>
      <c r="AC6" s="21">
        <f>AD5</f>
        <v>13</v>
      </c>
      <c r="AD6" s="233"/>
      <c r="AE6" s="234"/>
      <c r="AF6" s="235"/>
      <c r="AG6" s="82">
        <f t="shared" si="0"/>
        <v>0</v>
      </c>
      <c r="AH6" s="90">
        <f t="shared" si="1"/>
        <v>4</v>
      </c>
      <c r="AI6" s="89">
        <f t="shared" si="2"/>
        <v>0.45714285714285713</v>
      </c>
      <c r="AJ6" s="29">
        <f t="shared" si="3"/>
        <v>16</v>
      </c>
      <c r="AK6" s="29" t="s">
        <v>7</v>
      </c>
      <c r="AL6" s="29">
        <f t="shared" si="4"/>
        <v>35</v>
      </c>
      <c r="AM6" s="44">
        <f t="shared" si="5"/>
        <v>0.45714285714285713</v>
      </c>
    </row>
    <row r="7" spans="1:39" ht="20.100000000000001" customHeight="1" thickBot="1" x14ac:dyDescent="0.35">
      <c r="D7" s="14" t="str">
        <f>$B4</f>
        <v>Ostravice A</v>
      </c>
      <c r="E7" s="78">
        <v>13</v>
      </c>
      <c r="F7" s="35" t="s">
        <v>7</v>
      </c>
      <c r="G7" s="78">
        <v>6</v>
      </c>
      <c r="H7" s="36" t="str">
        <f>$B5</f>
        <v>Ostravice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28D7A-69D7-4D15-8C48-E9B6D85870E2}">
  <dimension ref="A1:AM7"/>
  <sheetViews>
    <sheetView view="pageBreakPreview" topLeftCell="D1" zoomScaleNormal="100" zoomScaleSheetLayoutView="100" workbookViewId="0">
      <selection sqref="A1:H1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179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200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9" t="s">
        <v>98</v>
      </c>
      <c r="C2" s="7"/>
      <c r="D2" s="12" t="str">
        <f>$B2</f>
        <v>Palkovice B</v>
      </c>
      <c r="E2" s="79">
        <v>6</v>
      </c>
      <c r="F2" s="33" t="s">
        <v>7</v>
      </c>
      <c r="G2" s="79">
        <v>13</v>
      </c>
      <c r="H2" s="34" t="str">
        <f>$B5</f>
        <v>Beskyďáček MIX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Palkovice B</v>
      </c>
      <c r="V2" s="153"/>
      <c r="W2" s="154"/>
      <c r="X2" s="152" t="str">
        <f>T4</f>
        <v>Brušperk A</v>
      </c>
      <c r="Y2" s="153"/>
      <c r="Z2" s="154"/>
      <c r="AA2" s="152" t="str">
        <f>T5</f>
        <v>Kunčice A</v>
      </c>
      <c r="AB2" s="153"/>
      <c r="AC2" s="154"/>
      <c r="AD2" s="152" t="str">
        <f>T6</f>
        <v>Beskyďáček MIX B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180</v>
      </c>
      <c r="C3" s="7"/>
      <c r="D3" s="13" t="str">
        <f>$B3</f>
        <v>Brušperk A</v>
      </c>
      <c r="E3" s="77">
        <v>10</v>
      </c>
      <c r="F3" s="71" t="s">
        <v>7</v>
      </c>
      <c r="G3" s="77">
        <v>11</v>
      </c>
      <c r="H3" s="46" t="str">
        <f>$B4</f>
        <v>Kunčice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'4-OČ-F2'!$B$2</f>
        <v>Palkovice B</v>
      </c>
      <c r="U3" s="258"/>
      <c r="V3" s="259"/>
      <c r="W3" s="260"/>
      <c r="X3" s="25">
        <f>'4-OČ-F2'!$E$6</f>
        <v>13</v>
      </c>
      <c r="Y3" s="24" t="s">
        <v>7</v>
      </c>
      <c r="Z3" s="27">
        <f>'4-OČ-F2'!$G$6</f>
        <v>7</v>
      </c>
      <c r="AA3" s="25">
        <f>'4-OČ-F2'!$E$4</f>
        <v>8</v>
      </c>
      <c r="AB3" s="24" t="s">
        <v>7</v>
      </c>
      <c r="AC3" s="27">
        <f>'4-OČ-F2'!$G$4</f>
        <v>11</v>
      </c>
      <c r="AD3" s="25">
        <f>'4-OČ-F2'!$E$2</f>
        <v>6</v>
      </c>
      <c r="AE3" s="24" t="s">
        <v>7</v>
      </c>
      <c r="AF3" s="27">
        <f>'4-OČ-F2'!$G$2</f>
        <v>13</v>
      </c>
      <c r="AG3" s="80">
        <f>SUM(IF(U3&gt;W3,1,0),IF(X3&gt;Z3,1,0),IF(AA3&gt;AC3,1,0),IF(AD3&gt;AF3,1,0))</f>
        <v>1</v>
      </c>
      <c r="AH3" s="257">
        <v>7</v>
      </c>
      <c r="AI3" s="89">
        <f>1000*AG3+AM3</f>
        <v>1000.8709677419355</v>
      </c>
      <c r="AJ3" s="24">
        <f>U3+X3+AA3+AD3</f>
        <v>27</v>
      </c>
      <c r="AK3" s="24" t="s">
        <v>7</v>
      </c>
      <c r="AL3" s="24">
        <f>W3+Z3+AC3+AF3</f>
        <v>31</v>
      </c>
      <c r="AM3" s="39">
        <f>AJ3/AL3</f>
        <v>0.87096774193548387</v>
      </c>
    </row>
    <row r="4" spans="1:39" ht="20.100000000000001" customHeight="1" x14ac:dyDescent="0.3">
      <c r="A4" s="13" t="s">
        <v>2</v>
      </c>
      <c r="B4" s="49" t="s">
        <v>83</v>
      </c>
      <c r="C4" s="5"/>
      <c r="D4" s="13" t="str">
        <f>$B2</f>
        <v>Palkovice B</v>
      </c>
      <c r="E4" s="77">
        <v>8</v>
      </c>
      <c r="F4" s="71" t="s">
        <v>7</v>
      </c>
      <c r="G4" s="77">
        <v>11</v>
      </c>
      <c r="H4" s="46" t="str">
        <f>$B4</f>
        <v>Kunčice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'4-OČ-F2'!$B$3</f>
        <v>Brušperk A</v>
      </c>
      <c r="U4" s="22">
        <f>Z3</f>
        <v>7</v>
      </c>
      <c r="V4" s="3" t="s">
        <v>7</v>
      </c>
      <c r="W4" s="20">
        <f>X3</f>
        <v>13</v>
      </c>
      <c r="X4" s="230"/>
      <c r="Y4" s="231"/>
      <c r="Z4" s="232"/>
      <c r="AA4" s="26">
        <f>'4-OČ-F2'!$E$3</f>
        <v>10</v>
      </c>
      <c r="AB4" s="8" t="s">
        <v>7</v>
      </c>
      <c r="AC4" s="28">
        <f>'4-OČ-F2'!$G$3</f>
        <v>11</v>
      </c>
      <c r="AD4" s="26">
        <f>'4-OČ-F2'!$E$5</f>
        <v>4</v>
      </c>
      <c r="AE4" s="8" t="s">
        <v>7</v>
      </c>
      <c r="AF4" s="28">
        <f>'4-OČ-F2'!$G$5</f>
        <v>12</v>
      </c>
      <c r="AG4" s="81">
        <f t="shared" ref="AG4:AG6" si="0">SUM(IF(U4&gt;W4,1,0),IF(X4&gt;Z4,1,0),IF(AA4&gt;AC4,1,0),IF(AD4&gt;AF4,1,0))</f>
        <v>0</v>
      </c>
      <c r="AH4" s="91">
        <v>8</v>
      </c>
      <c r="AI4" s="89">
        <f t="shared" ref="AI4:AI6" si="1">1000*AG4+AM4</f>
        <v>0.58333333333333337</v>
      </c>
      <c r="AJ4" s="8">
        <f t="shared" ref="AJ4:AJ6" si="2">U4+X4+AA4+AD4</f>
        <v>21</v>
      </c>
      <c r="AK4" s="8" t="s">
        <v>7</v>
      </c>
      <c r="AL4" s="8">
        <f t="shared" ref="AL4:AL6" si="3">W4+Z4+AC4+AF4</f>
        <v>36</v>
      </c>
      <c r="AM4" s="41">
        <f t="shared" ref="AM4:AM6" si="4">AJ4/AL4</f>
        <v>0.58333333333333337</v>
      </c>
    </row>
    <row r="5" spans="1:39" ht="20.100000000000001" customHeight="1" thickBot="1" x14ac:dyDescent="0.35">
      <c r="A5" s="14" t="s">
        <v>3</v>
      </c>
      <c r="B5" s="50" t="s">
        <v>181</v>
      </c>
      <c r="D5" s="13" t="str">
        <f>$B3</f>
        <v>Brušperk A</v>
      </c>
      <c r="E5" s="77">
        <v>4</v>
      </c>
      <c r="F5" s="71" t="s">
        <v>7</v>
      </c>
      <c r="G5" s="77">
        <v>12</v>
      </c>
      <c r="H5" s="46" t="str">
        <f>$B5</f>
        <v>Beskyďáček MIX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'4-OČ-F2'!$B$4</f>
        <v>Kunčice A</v>
      </c>
      <c r="U5" s="22">
        <f>AC3</f>
        <v>11</v>
      </c>
      <c r="V5" s="3" t="s">
        <v>7</v>
      </c>
      <c r="W5" s="20">
        <f>AA3</f>
        <v>8</v>
      </c>
      <c r="X5" s="22">
        <f>AC4</f>
        <v>11</v>
      </c>
      <c r="Y5" s="3" t="s">
        <v>7</v>
      </c>
      <c r="Z5" s="20">
        <f>AA4</f>
        <v>10</v>
      </c>
      <c r="AA5" s="251"/>
      <c r="AB5" s="252"/>
      <c r="AC5" s="253"/>
      <c r="AD5" s="26">
        <f>'4-OČ-F2'!$E$7</f>
        <v>7</v>
      </c>
      <c r="AE5" s="8" t="s">
        <v>7</v>
      </c>
      <c r="AF5" s="28">
        <f>'4-OČ-F2'!$G$7</f>
        <v>13</v>
      </c>
      <c r="AG5" s="81">
        <f t="shared" si="0"/>
        <v>2</v>
      </c>
      <c r="AH5" s="91">
        <v>6</v>
      </c>
      <c r="AI5" s="89">
        <f t="shared" si="1"/>
        <v>2000.9354838709678</v>
      </c>
      <c r="AJ5" s="8">
        <f t="shared" si="2"/>
        <v>29</v>
      </c>
      <c r="AK5" s="8" t="s">
        <v>7</v>
      </c>
      <c r="AL5" s="8">
        <f t="shared" si="3"/>
        <v>31</v>
      </c>
      <c r="AM5" s="41">
        <f t="shared" si="4"/>
        <v>0.93548387096774188</v>
      </c>
    </row>
    <row r="6" spans="1:39" ht="20.100000000000001" customHeight="1" thickBot="1" x14ac:dyDescent="0.35">
      <c r="D6" s="13" t="str">
        <f>$B2</f>
        <v>Palkovice B</v>
      </c>
      <c r="E6" s="77">
        <v>13</v>
      </c>
      <c r="F6" s="71" t="s">
        <v>7</v>
      </c>
      <c r="G6" s="77">
        <v>7</v>
      </c>
      <c r="H6" s="46" t="str">
        <f>$B3</f>
        <v>Brušperk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'4-OČ-F2'!$B$5</f>
        <v>Beskyďáček MIX B</v>
      </c>
      <c r="U6" s="23">
        <f>AF3</f>
        <v>13</v>
      </c>
      <c r="V6" s="6" t="s">
        <v>7</v>
      </c>
      <c r="W6" s="21">
        <f>AD3</f>
        <v>6</v>
      </c>
      <c r="X6" s="23">
        <f>AF4</f>
        <v>12</v>
      </c>
      <c r="Y6" s="6" t="s">
        <v>7</v>
      </c>
      <c r="Z6" s="21">
        <f>AD4</f>
        <v>4</v>
      </c>
      <c r="AA6" s="23">
        <f>AF5</f>
        <v>13</v>
      </c>
      <c r="AB6" s="6" t="s">
        <v>7</v>
      </c>
      <c r="AC6" s="21">
        <f>AD5</f>
        <v>7</v>
      </c>
      <c r="AD6" s="233"/>
      <c r="AE6" s="234"/>
      <c r="AF6" s="235"/>
      <c r="AG6" s="82">
        <f t="shared" si="0"/>
        <v>3</v>
      </c>
      <c r="AH6" s="90">
        <v>5</v>
      </c>
      <c r="AI6" s="89">
        <f t="shared" si="1"/>
        <v>3002.2352941176468</v>
      </c>
      <c r="AJ6" s="29">
        <f t="shared" si="2"/>
        <v>38</v>
      </c>
      <c r="AK6" s="29" t="s">
        <v>7</v>
      </c>
      <c r="AL6" s="29">
        <f t="shared" si="3"/>
        <v>17</v>
      </c>
      <c r="AM6" s="44">
        <f t="shared" si="4"/>
        <v>2.2352941176470589</v>
      </c>
    </row>
    <row r="7" spans="1:39" ht="20.100000000000001" customHeight="1" thickBot="1" x14ac:dyDescent="0.35">
      <c r="D7" s="14" t="str">
        <f>$B4</f>
        <v>Kunčice A</v>
      </c>
      <c r="E7" s="78">
        <v>7</v>
      </c>
      <c r="F7" s="35" t="s">
        <v>7</v>
      </c>
      <c r="G7" s="78">
        <v>13</v>
      </c>
      <c r="H7" s="36" t="str">
        <f>$B5</f>
        <v>Beskyďáček MIX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8" orientation="landscape" r:id="rId1"/>
  <colBreaks count="1" manualBreakCount="1">
    <brk id="18" max="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168D6-C0BD-4998-9D9A-9F56F5CFE664}">
  <dimension ref="A1:AM7"/>
  <sheetViews>
    <sheetView zoomScaleNormal="100" zoomScaleSheetLayoutView="110" workbookViewId="0">
      <selection activeCell="T12" sqref="T12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182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198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54</v>
      </c>
      <c r="C2" s="7"/>
      <c r="D2" s="12" t="str">
        <f>$B2</f>
        <v>Raškovice A</v>
      </c>
      <c r="E2" s="79">
        <v>10</v>
      </c>
      <c r="F2" s="33" t="s">
        <v>7</v>
      </c>
      <c r="G2" s="79">
        <v>5</v>
      </c>
      <c r="H2" s="34" t="str">
        <f>$B5</f>
        <v>Palkovice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Raškovice A</v>
      </c>
      <c r="V2" s="153"/>
      <c r="W2" s="154"/>
      <c r="X2" s="152" t="str">
        <f>T4</f>
        <v>Beskyďáček 8.ZŠ B</v>
      </c>
      <c r="Y2" s="153"/>
      <c r="Z2" s="154"/>
      <c r="AA2" s="152" t="str">
        <f>T5</f>
        <v>ROŽNOV B</v>
      </c>
      <c r="AB2" s="153"/>
      <c r="AC2" s="154"/>
      <c r="AD2" s="152" t="str">
        <f>T6</f>
        <v>Palkovice A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73</v>
      </c>
      <c r="C3" s="7"/>
      <c r="D3" s="13" t="str">
        <f>$B3</f>
        <v>Beskyďáček 8.ZŠ B</v>
      </c>
      <c r="E3" s="77">
        <v>15</v>
      </c>
      <c r="F3" s="71" t="s">
        <v>7</v>
      </c>
      <c r="G3" s="77">
        <v>10</v>
      </c>
      <c r="H3" s="46" t="str">
        <f>$B4</f>
        <v>ROŽNOV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'4-OČ-F3'!$B$2</f>
        <v>Raškovice A</v>
      </c>
      <c r="U3" s="227"/>
      <c r="V3" s="228"/>
      <c r="W3" s="229"/>
      <c r="X3" s="25">
        <f>'4-OČ-F3'!$E$6</f>
        <v>10</v>
      </c>
      <c r="Y3" s="24" t="s">
        <v>7</v>
      </c>
      <c r="Z3" s="27">
        <f>'4-OČ-F3'!$G$6</f>
        <v>5</v>
      </c>
      <c r="AA3" s="25">
        <f>'4-OČ-F3'!$E$4</f>
        <v>9</v>
      </c>
      <c r="AB3" s="24" t="s">
        <v>7</v>
      </c>
      <c r="AC3" s="27">
        <f>'4-OČ-F3'!$G$4</f>
        <v>3</v>
      </c>
      <c r="AD3" s="25">
        <f>'4-OČ-F3'!$E$2</f>
        <v>10</v>
      </c>
      <c r="AE3" s="24" t="s">
        <v>7</v>
      </c>
      <c r="AF3" s="27">
        <f>'4-OČ-F3'!$G$2</f>
        <v>5</v>
      </c>
      <c r="AG3" s="80">
        <f>SUM(IF(U3&gt;W3,1,0),IF(X3&gt;Z3,1,0),IF(AA3&gt;AC3,1,0),IF(AD3&gt;AF3,1,0))</f>
        <v>3</v>
      </c>
      <c r="AH3" s="257">
        <v>9</v>
      </c>
      <c r="AI3" s="89">
        <f>1000*AG3+AM3</f>
        <v>3002.2307692307691</v>
      </c>
      <c r="AJ3" s="24">
        <f>U3+X3+AA3+AD3</f>
        <v>29</v>
      </c>
      <c r="AK3" s="24" t="s">
        <v>7</v>
      </c>
      <c r="AL3" s="24">
        <f>W3+Z3+AC3+AF3</f>
        <v>13</v>
      </c>
      <c r="AM3" s="39">
        <f>AJ3/AL3</f>
        <v>2.2307692307692308</v>
      </c>
    </row>
    <row r="4" spans="1:39" ht="20.100000000000001" customHeight="1" x14ac:dyDescent="0.3">
      <c r="A4" s="13" t="s">
        <v>2</v>
      </c>
      <c r="B4" s="18" t="s">
        <v>138</v>
      </c>
      <c r="C4" s="5"/>
      <c r="D4" s="13" t="str">
        <f>$B2</f>
        <v>Raškovice A</v>
      </c>
      <c r="E4" s="77">
        <v>9</v>
      </c>
      <c r="F4" s="71" t="s">
        <v>7</v>
      </c>
      <c r="G4" s="77">
        <v>3</v>
      </c>
      <c r="H4" s="46" t="str">
        <f>$B4</f>
        <v>ROŽNOV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'4-OČ-F3'!$B$3</f>
        <v>Beskyďáček 8.ZŠ B</v>
      </c>
      <c r="U4" s="22">
        <f>Z3</f>
        <v>5</v>
      </c>
      <c r="V4" s="3" t="s">
        <v>7</v>
      </c>
      <c r="W4" s="20">
        <f>X3</f>
        <v>10</v>
      </c>
      <c r="X4" s="251"/>
      <c r="Y4" s="252"/>
      <c r="Z4" s="253"/>
      <c r="AA4" s="26">
        <f>'4-OČ-F3'!$E$3</f>
        <v>15</v>
      </c>
      <c r="AB4" s="8" t="s">
        <v>7</v>
      </c>
      <c r="AC4" s="28">
        <f>'4-OČ-F3'!$G$3</f>
        <v>10</v>
      </c>
      <c r="AD4" s="26">
        <f>'4-OČ-F3'!$E$5</f>
        <v>16</v>
      </c>
      <c r="AE4" s="8" t="s">
        <v>7</v>
      </c>
      <c r="AF4" s="28">
        <f>'4-OČ-F3'!$G$5</f>
        <v>7</v>
      </c>
      <c r="AG4" s="81">
        <f t="shared" ref="AG4:AG6" si="0">SUM(IF(U4&gt;W4,1,0),IF(X4&gt;Z4,1,0),IF(AA4&gt;AC4,1,0),IF(AD4&gt;AF4,1,0))</f>
        <v>2</v>
      </c>
      <c r="AH4" s="91">
        <v>10</v>
      </c>
      <c r="AI4" s="89">
        <f t="shared" ref="AI4:AI6" si="1">1000*AG4+AM4</f>
        <v>2001.3333333333333</v>
      </c>
      <c r="AJ4" s="8">
        <f t="shared" ref="AJ4:AJ6" si="2">U4+X4+AA4+AD4</f>
        <v>36</v>
      </c>
      <c r="AK4" s="8" t="s">
        <v>7</v>
      </c>
      <c r="AL4" s="8">
        <f t="shared" ref="AL4:AL6" si="3">W4+Z4+AC4+AF4</f>
        <v>27</v>
      </c>
      <c r="AM4" s="41">
        <f t="shared" ref="AM4:AM6" si="4">AJ4/AL4</f>
        <v>1.3333333333333333</v>
      </c>
    </row>
    <row r="5" spans="1:39" ht="20.100000000000001" customHeight="1" thickBot="1" x14ac:dyDescent="0.35">
      <c r="A5" s="14" t="s">
        <v>3</v>
      </c>
      <c r="B5" s="19" t="s">
        <v>96</v>
      </c>
      <c r="D5" s="13" t="str">
        <f>$B3</f>
        <v>Beskyďáček 8.ZŠ B</v>
      </c>
      <c r="E5" s="77">
        <v>16</v>
      </c>
      <c r="F5" s="71" t="s">
        <v>7</v>
      </c>
      <c r="G5" s="77">
        <v>7</v>
      </c>
      <c r="H5" s="46" t="str">
        <f>$B5</f>
        <v>Palkovice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'4-OČ-F3'!$B$4</f>
        <v>ROŽNOV B</v>
      </c>
      <c r="U5" s="22">
        <f>AC3</f>
        <v>3</v>
      </c>
      <c r="V5" s="3" t="s">
        <v>7</v>
      </c>
      <c r="W5" s="20">
        <f>AA3</f>
        <v>9</v>
      </c>
      <c r="X5" s="22">
        <f>AC4</f>
        <v>10</v>
      </c>
      <c r="Y5" s="3" t="s">
        <v>7</v>
      </c>
      <c r="Z5" s="20">
        <f>AA4</f>
        <v>15</v>
      </c>
      <c r="AA5" s="230"/>
      <c r="AB5" s="231"/>
      <c r="AC5" s="232"/>
      <c r="AD5" s="26">
        <f>'4-OČ-F3'!$E$7</f>
        <v>13</v>
      </c>
      <c r="AE5" s="8" t="s">
        <v>7</v>
      </c>
      <c r="AF5" s="28">
        <f>'4-OČ-F3'!$G$7</f>
        <v>14</v>
      </c>
      <c r="AG5" s="81">
        <f t="shared" si="0"/>
        <v>0</v>
      </c>
      <c r="AH5" s="91">
        <v>12</v>
      </c>
      <c r="AI5" s="89">
        <f t="shared" si="1"/>
        <v>0.68421052631578949</v>
      </c>
      <c r="AJ5" s="8">
        <f t="shared" si="2"/>
        <v>26</v>
      </c>
      <c r="AK5" s="8" t="s">
        <v>7</v>
      </c>
      <c r="AL5" s="8">
        <f t="shared" si="3"/>
        <v>38</v>
      </c>
      <c r="AM5" s="41">
        <f t="shared" si="4"/>
        <v>0.68421052631578949</v>
      </c>
    </row>
    <row r="6" spans="1:39" ht="20.100000000000001" customHeight="1" thickBot="1" x14ac:dyDescent="0.35">
      <c r="D6" s="13" t="str">
        <f>$B2</f>
        <v>Raškovice A</v>
      </c>
      <c r="E6" s="77">
        <v>10</v>
      </c>
      <c r="F6" s="71" t="s">
        <v>7</v>
      </c>
      <c r="G6" s="77">
        <v>5</v>
      </c>
      <c r="H6" s="46" t="str">
        <f>$B3</f>
        <v>Beskyďáček 8.ZŠ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'4-OČ-F3'!$B$5</f>
        <v>Palkovice A</v>
      </c>
      <c r="U6" s="23">
        <f>AF3</f>
        <v>5</v>
      </c>
      <c r="V6" s="6" t="s">
        <v>7</v>
      </c>
      <c r="W6" s="21">
        <f>AD3</f>
        <v>10</v>
      </c>
      <c r="X6" s="23">
        <f>AF4</f>
        <v>7</v>
      </c>
      <c r="Y6" s="6" t="s">
        <v>7</v>
      </c>
      <c r="Z6" s="21">
        <f>AD4</f>
        <v>16</v>
      </c>
      <c r="AA6" s="23">
        <f>AF5</f>
        <v>14</v>
      </c>
      <c r="AB6" s="6" t="s">
        <v>7</v>
      </c>
      <c r="AC6" s="21">
        <f>AD5</f>
        <v>13</v>
      </c>
      <c r="AD6" s="254"/>
      <c r="AE6" s="255"/>
      <c r="AF6" s="256"/>
      <c r="AG6" s="82">
        <f t="shared" si="0"/>
        <v>1</v>
      </c>
      <c r="AH6" s="90">
        <v>11</v>
      </c>
      <c r="AI6" s="89">
        <f t="shared" si="1"/>
        <v>1000.6666666666666</v>
      </c>
      <c r="AJ6" s="29">
        <f t="shared" si="2"/>
        <v>26</v>
      </c>
      <c r="AK6" s="29" t="s">
        <v>7</v>
      </c>
      <c r="AL6" s="29">
        <f t="shared" si="3"/>
        <v>39</v>
      </c>
      <c r="AM6" s="44">
        <f t="shared" si="4"/>
        <v>0.66666666666666663</v>
      </c>
    </row>
    <row r="7" spans="1:39" ht="20.100000000000001" customHeight="1" thickBot="1" x14ac:dyDescent="0.35">
      <c r="D7" s="14" t="str">
        <f>$B4</f>
        <v>ROŽNOV B</v>
      </c>
      <c r="E7" s="78">
        <v>13</v>
      </c>
      <c r="F7" s="35" t="s">
        <v>7</v>
      </c>
      <c r="G7" s="78">
        <v>14</v>
      </c>
      <c r="H7" s="36" t="str">
        <f>$B5</f>
        <v>Palkovice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8" orientation="landscape" r:id="rId1"/>
  <colBreaks count="1" manualBreakCount="1">
    <brk id="18" max="6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E65BE-5263-4E7A-A8F0-EEA9D7DC0296}">
  <dimension ref="A1:AM7"/>
  <sheetViews>
    <sheetView topLeftCell="E1" zoomScaleNormal="100" zoomScaleSheetLayoutView="100" workbookViewId="0">
      <selection sqref="A1:H1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261" t="s">
        <v>183</v>
      </c>
      <c r="B1" s="262"/>
      <c r="C1" s="262"/>
      <c r="D1" s="262"/>
      <c r="E1" s="262"/>
      <c r="F1" s="262"/>
      <c r="G1" s="262"/>
      <c r="H1" s="263"/>
      <c r="I1" s="5"/>
      <c r="J1" s="5"/>
      <c r="K1" s="5"/>
      <c r="L1" s="5"/>
      <c r="M1" s="5"/>
      <c r="N1" s="5"/>
      <c r="O1" s="5"/>
      <c r="P1" s="5"/>
      <c r="Q1" s="5"/>
      <c r="S1" s="221" t="s">
        <v>199</v>
      </c>
      <c r="T1" s="222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225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50" t="s">
        <v>133</v>
      </c>
      <c r="C2" s="7"/>
      <c r="D2" s="12" t="str">
        <f>B2</f>
        <v>ROŽNOV C</v>
      </c>
      <c r="E2" s="79">
        <v>12</v>
      </c>
      <c r="F2" s="33" t="s">
        <v>7</v>
      </c>
      <c r="G2" s="79">
        <v>6</v>
      </c>
      <c r="H2" s="34" t="str">
        <f>$B5</f>
        <v>BRUŠPERK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23"/>
      <c r="T2" s="224"/>
      <c r="U2" s="152" t="str">
        <f>T3</f>
        <v>ROŽNOV C</v>
      </c>
      <c r="V2" s="153"/>
      <c r="W2" s="154"/>
      <c r="X2" s="152" t="str">
        <f>T4</f>
        <v>ROŽNOV A</v>
      </c>
      <c r="Y2" s="153"/>
      <c r="Z2" s="154"/>
      <c r="AA2" s="152" t="str">
        <f>T5</f>
        <v>BESKYĎÁČEK MIX A</v>
      </c>
      <c r="AB2" s="153"/>
      <c r="AC2" s="154"/>
      <c r="AD2" s="152" t="str">
        <f>T6</f>
        <v>BRUŠPERK B</v>
      </c>
      <c r="AE2" s="153"/>
      <c r="AF2" s="154"/>
      <c r="AG2" s="176"/>
      <c r="AH2" s="226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137</v>
      </c>
      <c r="C3" s="7"/>
      <c r="D3" s="13" t="str">
        <f>$B3</f>
        <v>ROŽNOV A</v>
      </c>
      <c r="E3" s="77">
        <v>18</v>
      </c>
      <c r="F3" s="71" t="s">
        <v>7</v>
      </c>
      <c r="G3" s="77">
        <v>10</v>
      </c>
      <c r="H3" s="46" t="str">
        <f>$B4</f>
        <v>BESKYĎÁČEK MIX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B2</f>
        <v>ROŽNOV C</v>
      </c>
      <c r="U3" s="258"/>
      <c r="V3" s="259"/>
      <c r="W3" s="260"/>
      <c r="X3" s="25">
        <f>'4-OČ-F4'!$E$6</f>
        <v>12</v>
      </c>
      <c r="Y3" s="24" t="s">
        <v>7</v>
      </c>
      <c r="Z3" s="27">
        <f>'4-OČ-F4'!$G$6</f>
        <v>5</v>
      </c>
      <c r="AA3" s="25">
        <f>'4-OČ-F4'!$E$4</f>
        <v>16</v>
      </c>
      <c r="AB3" s="24" t="s">
        <v>7</v>
      </c>
      <c r="AC3" s="27">
        <f>'4-OČ-F4'!$G$4</f>
        <v>12</v>
      </c>
      <c r="AD3" s="25">
        <f>'4-OČ-F4'!$E$2</f>
        <v>12</v>
      </c>
      <c r="AE3" s="24" t="s">
        <v>7</v>
      </c>
      <c r="AF3" s="27">
        <f>'4-OČ-F4'!$G$2</f>
        <v>6</v>
      </c>
      <c r="AG3" s="80">
        <f>SUM(IF(U3&gt;W3,1,0),IF(X3&gt;Z3,1,0),IF(AA3&gt;AC3,1,0),IF(AD3&gt;AF3,1,0))</f>
        <v>3</v>
      </c>
      <c r="AH3" s="257">
        <v>13</v>
      </c>
      <c r="AI3" s="89">
        <f>1000*AG3+AM3</f>
        <v>3001.7391304347825</v>
      </c>
      <c r="AJ3" s="24">
        <f>U3+X3+AA3+AD3</f>
        <v>40</v>
      </c>
      <c r="AK3" s="24" t="s">
        <v>7</v>
      </c>
      <c r="AL3" s="24">
        <f>W3+Z3+AC3+AF3</f>
        <v>23</v>
      </c>
      <c r="AM3" s="39">
        <f>AJ3/AL3</f>
        <v>1.7391304347826086</v>
      </c>
    </row>
    <row r="4" spans="1:39" ht="20.100000000000001" customHeight="1" x14ac:dyDescent="0.3">
      <c r="A4" s="13" t="s">
        <v>2</v>
      </c>
      <c r="B4" s="18" t="s">
        <v>111</v>
      </c>
      <c r="C4" s="5"/>
      <c r="D4" s="13" t="str">
        <f>B2</f>
        <v>ROŽNOV C</v>
      </c>
      <c r="E4" s="77">
        <v>16</v>
      </c>
      <c r="F4" s="71" t="s">
        <v>7</v>
      </c>
      <c r="G4" s="77">
        <v>12</v>
      </c>
      <c r="H4" s="46" t="str">
        <f>$B4</f>
        <v>BESKYĎÁČEK MIX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'4-OČ-F4'!$B$3</f>
        <v>ROŽNOV A</v>
      </c>
      <c r="U4" s="22">
        <f>Z3</f>
        <v>5</v>
      </c>
      <c r="V4" s="3" t="s">
        <v>7</v>
      </c>
      <c r="W4" s="20">
        <f>X3</f>
        <v>12</v>
      </c>
      <c r="X4" s="230"/>
      <c r="Y4" s="231"/>
      <c r="Z4" s="232"/>
      <c r="AA4" s="26">
        <f>'4-OČ-F4'!$E$3</f>
        <v>18</v>
      </c>
      <c r="AB4" s="8" t="s">
        <v>7</v>
      </c>
      <c r="AC4" s="28">
        <f>'4-OČ-F4'!$G$3</f>
        <v>10</v>
      </c>
      <c r="AD4" s="26">
        <f>'4-OČ-F4'!$E$5</f>
        <v>19</v>
      </c>
      <c r="AE4" s="8" t="s">
        <v>7</v>
      </c>
      <c r="AF4" s="28">
        <f>'4-OČ-F4'!$G$5</f>
        <v>12</v>
      </c>
      <c r="AG4" s="81">
        <f t="shared" ref="AG4:AG6" si="0">SUM(IF(U4&gt;W4,1,0),IF(X4&gt;Z4,1,0),IF(AA4&gt;AC4,1,0),IF(AD4&gt;AF4,1,0))</f>
        <v>2</v>
      </c>
      <c r="AH4" s="91">
        <v>14</v>
      </c>
      <c r="AI4" s="89">
        <f t="shared" ref="AI4:AI6" si="1">1000*AG4+AM4</f>
        <v>2001.2352941176471</v>
      </c>
      <c r="AJ4" s="8">
        <f t="shared" ref="AJ4:AJ6" si="2">U4+X4+AA4+AD4</f>
        <v>42</v>
      </c>
      <c r="AK4" s="8" t="s">
        <v>7</v>
      </c>
      <c r="AL4" s="8">
        <f t="shared" ref="AL4:AL6" si="3">W4+Z4+AC4+AF4</f>
        <v>34</v>
      </c>
      <c r="AM4" s="41">
        <f t="shared" ref="AM4:AM6" si="4">AJ4/AL4</f>
        <v>1.2352941176470589</v>
      </c>
    </row>
    <row r="5" spans="1:39" ht="20.100000000000001" customHeight="1" thickBot="1" x14ac:dyDescent="0.35">
      <c r="A5" s="14" t="s">
        <v>3</v>
      </c>
      <c r="B5" s="19" t="s">
        <v>139</v>
      </c>
      <c r="D5" s="13" t="str">
        <f>$B3</f>
        <v>ROŽNOV A</v>
      </c>
      <c r="E5" s="77">
        <v>19</v>
      </c>
      <c r="F5" s="71" t="s">
        <v>7</v>
      </c>
      <c r="G5" s="77">
        <v>12</v>
      </c>
      <c r="H5" s="46" t="str">
        <f>$B5</f>
        <v>BRUŠPERK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'4-OČ-F4'!$B$4</f>
        <v>BESKYĎÁČEK MIX A</v>
      </c>
      <c r="U5" s="22">
        <f>AC3</f>
        <v>12</v>
      </c>
      <c r="V5" s="3" t="s">
        <v>7</v>
      </c>
      <c r="W5" s="20">
        <f>AA3</f>
        <v>16</v>
      </c>
      <c r="X5" s="22">
        <f>AC4</f>
        <v>10</v>
      </c>
      <c r="Y5" s="3" t="s">
        <v>7</v>
      </c>
      <c r="Z5" s="20">
        <f>AA4</f>
        <v>18</v>
      </c>
      <c r="AA5" s="251"/>
      <c r="AB5" s="252"/>
      <c r="AC5" s="253"/>
      <c r="AD5" s="26">
        <f>'4-OČ-F4'!$E$7</f>
        <v>8</v>
      </c>
      <c r="AE5" s="8" t="s">
        <v>7</v>
      </c>
      <c r="AF5" s="28">
        <f>'4-OČ-F4'!$G$7</f>
        <v>14</v>
      </c>
      <c r="AG5" s="81">
        <f t="shared" si="0"/>
        <v>0</v>
      </c>
      <c r="AH5" s="91">
        <v>16</v>
      </c>
      <c r="AI5" s="89">
        <f t="shared" si="1"/>
        <v>0.625</v>
      </c>
      <c r="AJ5" s="8">
        <f t="shared" si="2"/>
        <v>30</v>
      </c>
      <c r="AK5" s="8" t="s">
        <v>7</v>
      </c>
      <c r="AL5" s="8">
        <f t="shared" si="3"/>
        <v>48</v>
      </c>
      <c r="AM5" s="41">
        <f t="shared" si="4"/>
        <v>0.625</v>
      </c>
    </row>
    <row r="6" spans="1:39" ht="20.100000000000001" customHeight="1" thickBot="1" x14ac:dyDescent="0.35">
      <c r="D6" s="13" t="str">
        <f>B2</f>
        <v>ROŽNOV C</v>
      </c>
      <c r="E6" s="77">
        <v>12</v>
      </c>
      <c r="F6" s="71" t="s">
        <v>7</v>
      </c>
      <c r="G6" s="77">
        <v>5</v>
      </c>
      <c r="H6" s="46" t="str">
        <f>$B3</f>
        <v>ROŽNOV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'4-OČ-F4'!$B$5</f>
        <v>BRUŠPERK B</v>
      </c>
      <c r="U6" s="23">
        <f>AF3</f>
        <v>6</v>
      </c>
      <c r="V6" s="6" t="s">
        <v>7</v>
      </c>
      <c r="W6" s="21">
        <f>AD3</f>
        <v>12</v>
      </c>
      <c r="X6" s="23">
        <f>AF4</f>
        <v>12</v>
      </c>
      <c r="Y6" s="6" t="s">
        <v>7</v>
      </c>
      <c r="Z6" s="21">
        <f>AD4</f>
        <v>19</v>
      </c>
      <c r="AA6" s="23">
        <f>AF5</f>
        <v>14</v>
      </c>
      <c r="AB6" s="6" t="s">
        <v>7</v>
      </c>
      <c r="AC6" s="21">
        <f>AD5</f>
        <v>8</v>
      </c>
      <c r="AD6" s="254"/>
      <c r="AE6" s="255"/>
      <c r="AF6" s="256"/>
      <c r="AG6" s="82">
        <f t="shared" si="0"/>
        <v>1</v>
      </c>
      <c r="AH6" s="90">
        <v>15</v>
      </c>
      <c r="AI6" s="89">
        <f t="shared" si="1"/>
        <v>1000.8205128205128</v>
      </c>
      <c r="AJ6" s="29">
        <f t="shared" si="2"/>
        <v>32</v>
      </c>
      <c r="AK6" s="29" t="s">
        <v>7</v>
      </c>
      <c r="AL6" s="29">
        <f t="shared" si="3"/>
        <v>39</v>
      </c>
      <c r="AM6" s="44">
        <f t="shared" si="4"/>
        <v>0.82051282051282048</v>
      </c>
    </row>
    <row r="7" spans="1:39" ht="20.100000000000001" customHeight="1" thickBot="1" x14ac:dyDescent="0.35">
      <c r="D7" s="14" t="str">
        <f>$B4</f>
        <v>BESKYĎÁČEK MIX A</v>
      </c>
      <c r="E7" s="78">
        <v>8</v>
      </c>
      <c r="F7" s="35" t="s">
        <v>7</v>
      </c>
      <c r="G7" s="78">
        <v>14</v>
      </c>
      <c r="H7" s="36" t="str">
        <f>$B5</f>
        <v>BRUŠPERK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8" orientation="landscape" r:id="rId1"/>
  <colBreaks count="1" manualBreakCount="1">
    <brk id="18" max="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22"/>
  <sheetViews>
    <sheetView topLeftCell="F1" zoomScale="90" zoomScaleNormal="90" workbookViewId="0">
      <selection activeCell="AK16" sqref="AK16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4.44140625" style="4" customWidth="1"/>
    <col min="7" max="7" width="5.6640625" style="4" customWidth="1"/>
    <col min="8" max="8" width="30.6640625" style="4" customWidth="1"/>
    <col min="9" max="9" width="4.44140625" style="4" customWidth="1"/>
    <col min="10" max="10" width="5.109375" style="4" customWidth="1"/>
    <col min="11" max="11" width="15.33203125" style="4" customWidth="1"/>
    <col min="12" max="12" width="5" style="4" customWidth="1"/>
    <col min="13" max="28" width="4.44140625" style="4" customWidth="1"/>
    <col min="29" max="29" width="5" style="4" customWidth="1"/>
    <col min="30" max="31" width="4.44140625" style="4" customWidth="1"/>
    <col min="32" max="32" width="5" style="4" customWidth="1"/>
    <col min="33" max="33" width="9.109375" style="4"/>
    <col min="34" max="34" width="7.88671875" style="4" customWidth="1"/>
    <col min="35" max="35" width="9.109375" style="4" hidden="1" customWidth="1"/>
    <col min="36" max="36" width="6.33203125" style="4" customWidth="1"/>
    <col min="37" max="37" width="2" style="4" customWidth="1"/>
    <col min="38" max="38" width="6.109375" style="4" customWidth="1"/>
    <col min="39" max="39" width="11.6640625" style="45" customWidth="1"/>
    <col min="40" max="248" width="9.109375" style="4"/>
    <col min="249" max="249" width="5.109375" style="4" customWidth="1"/>
    <col min="250" max="250" width="15.33203125" style="4" customWidth="1"/>
    <col min="251" max="251" width="5" style="4" customWidth="1"/>
    <col min="252" max="267" width="4.44140625" style="4" customWidth="1"/>
    <col min="268" max="268" width="6.44140625" style="4" customWidth="1"/>
    <col min="269" max="274" width="4.44140625" style="4" customWidth="1"/>
    <col min="275" max="276" width="9.109375" style="4"/>
    <col min="277" max="277" width="6.33203125" style="4" customWidth="1"/>
    <col min="278" max="278" width="2" style="4" customWidth="1"/>
    <col min="279" max="279" width="6.109375" style="4" customWidth="1"/>
    <col min="280" max="504" width="9.109375" style="4"/>
    <col min="505" max="505" width="5.109375" style="4" customWidth="1"/>
    <col min="506" max="506" width="15.33203125" style="4" customWidth="1"/>
    <col min="507" max="507" width="5" style="4" customWidth="1"/>
    <col min="508" max="523" width="4.44140625" style="4" customWidth="1"/>
    <col min="524" max="524" width="6.44140625" style="4" customWidth="1"/>
    <col min="525" max="530" width="4.44140625" style="4" customWidth="1"/>
    <col min="531" max="532" width="9.109375" style="4"/>
    <col min="533" max="533" width="6.33203125" style="4" customWidth="1"/>
    <col min="534" max="534" width="2" style="4" customWidth="1"/>
    <col min="535" max="535" width="6.109375" style="4" customWidth="1"/>
    <col min="536" max="760" width="9.109375" style="4"/>
    <col min="761" max="761" width="5.109375" style="4" customWidth="1"/>
    <col min="762" max="762" width="15.33203125" style="4" customWidth="1"/>
    <col min="763" max="763" width="5" style="4" customWidth="1"/>
    <col min="764" max="779" width="4.44140625" style="4" customWidth="1"/>
    <col min="780" max="780" width="6.44140625" style="4" customWidth="1"/>
    <col min="781" max="786" width="4.44140625" style="4" customWidth="1"/>
    <col min="787" max="788" width="9.109375" style="4"/>
    <col min="789" max="789" width="6.33203125" style="4" customWidth="1"/>
    <col min="790" max="790" width="2" style="4" customWidth="1"/>
    <col min="791" max="791" width="6.109375" style="4" customWidth="1"/>
    <col min="792" max="1016" width="9.109375" style="4"/>
    <col min="1017" max="1017" width="5.109375" style="4" customWidth="1"/>
    <col min="1018" max="1018" width="15.33203125" style="4" customWidth="1"/>
    <col min="1019" max="1019" width="5" style="4" customWidth="1"/>
    <col min="1020" max="1035" width="4.44140625" style="4" customWidth="1"/>
    <col min="1036" max="1036" width="6.44140625" style="4" customWidth="1"/>
    <col min="1037" max="1042" width="4.44140625" style="4" customWidth="1"/>
    <col min="1043" max="1044" width="9.109375" style="4"/>
    <col min="1045" max="1045" width="6.33203125" style="4" customWidth="1"/>
    <col min="1046" max="1046" width="2" style="4" customWidth="1"/>
    <col min="1047" max="1047" width="6.109375" style="4" customWidth="1"/>
    <col min="1048" max="1272" width="9.109375" style="4"/>
    <col min="1273" max="1273" width="5.109375" style="4" customWidth="1"/>
    <col min="1274" max="1274" width="15.33203125" style="4" customWidth="1"/>
    <col min="1275" max="1275" width="5" style="4" customWidth="1"/>
    <col min="1276" max="1291" width="4.44140625" style="4" customWidth="1"/>
    <col min="1292" max="1292" width="6.44140625" style="4" customWidth="1"/>
    <col min="1293" max="1298" width="4.44140625" style="4" customWidth="1"/>
    <col min="1299" max="1300" width="9.109375" style="4"/>
    <col min="1301" max="1301" width="6.33203125" style="4" customWidth="1"/>
    <col min="1302" max="1302" width="2" style="4" customWidth="1"/>
    <col min="1303" max="1303" width="6.109375" style="4" customWidth="1"/>
    <col min="1304" max="1528" width="9.109375" style="4"/>
    <col min="1529" max="1529" width="5.109375" style="4" customWidth="1"/>
    <col min="1530" max="1530" width="15.33203125" style="4" customWidth="1"/>
    <col min="1531" max="1531" width="5" style="4" customWidth="1"/>
    <col min="1532" max="1547" width="4.44140625" style="4" customWidth="1"/>
    <col min="1548" max="1548" width="6.44140625" style="4" customWidth="1"/>
    <col min="1549" max="1554" width="4.44140625" style="4" customWidth="1"/>
    <col min="1555" max="1556" width="9.109375" style="4"/>
    <col min="1557" max="1557" width="6.33203125" style="4" customWidth="1"/>
    <col min="1558" max="1558" width="2" style="4" customWidth="1"/>
    <col min="1559" max="1559" width="6.109375" style="4" customWidth="1"/>
    <col min="1560" max="1784" width="9.109375" style="4"/>
    <col min="1785" max="1785" width="5.109375" style="4" customWidth="1"/>
    <col min="1786" max="1786" width="15.33203125" style="4" customWidth="1"/>
    <col min="1787" max="1787" width="5" style="4" customWidth="1"/>
    <col min="1788" max="1803" width="4.44140625" style="4" customWidth="1"/>
    <col min="1804" max="1804" width="6.44140625" style="4" customWidth="1"/>
    <col min="1805" max="1810" width="4.44140625" style="4" customWidth="1"/>
    <col min="1811" max="1812" width="9.109375" style="4"/>
    <col min="1813" max="1813" width="6.33203125" style="4" customWidth="1"/>
    <col min="1814" max="1814" width="2" style="4" customWidth="1"/>
    <col min="1815" max="1815" width="6.109375" style="4" customWidth="1"/>
    <col min="1816" max="2040" width="9.109375" style="4"/>
    <col min="2041" max="2041" width="5.109375" style="4" customWidth="1"/>
    <col min="2042" max="2042" width="15.33203125" style="4" customWidth="1"/>
    <col min="2043" max="2043" width="5" style="4" customWidth="1"/>
    <col min="2044" max="2059" width="4.44140625" style="4" customWidth="1"/>
    <col min="2060" max="2060" width="6.44140625" style="4" customWidth="1"/>
    <col min="2061" max="2066" width="4.44140625" style="4" customWidth="1"/>
    <col min="2067" max="2068" width="9.109375" style="4"/>
    <col min="2069" max="2069" width="6.33203125" style="4" customWidth="1"/>
    <col min="2070" max="2070" width="2" style="4" customWidth="1"/>
    <col min="2071" max="2071" width="6.109375" style="4" customWidth="1"/>
    <col min="2072" max="2296" width="9.109375" style="4"/>
    <col min="2297" max="2297" width="5.109375" style="4" customWidth="1"/>
    <col min="2298" max="2298" width="15.33203125" style="4" customWidth="1"/>
    <col min="2299" max="2299" width="5" style="4" customWidth="1"/>
    <col min="2300" max="2315" width="4.44140625" style="4" customWidth="1"/>
    <col min="2316" max="2316" width="6.44140625" style="4" customWidth="1"/>
    <col min="2317" max="2322" width="4.44140625" style="4" customWidth="1"/>
    <col min="2323" max="2324" width="9.109375" style="4"/>
    <col min="2325" max="2325" width="6.33203125" style="4" customWidth="1"/>
    <col min="2326" max="2326" width="2" style="4" customWidth="1"/>
    <col min="2327" max="2327" width="6.109375" style="4" customWidth="1"/>
    <col min="2328" max="2552" width="9.109375" style="4"/>
    <col min="2553" max="2553" width="5.109375" style="4" customWidth="1"/>
    <col min="2554" max="2554" width="15.33203125" style="4" customWidth="1"/>
    <col min="2555" max="2555" width="5" style="4" customWidth="1"/>
    <col min="2556" max="2571" width="4.44140625" style="4" customWidth="1"/>
    <col min="2572" max="2572" width="6.44140625" style="4" customWidth="1"/>
    <col min="2573" max="2578" width="4.44140625" style="4" customWidth="1"/>
    <col min="2579" max="2580" width="9.109375" style="4"/>
    <col min="2581" max="2581" width="6.33203125" style="4" customWidth="1"/>
    <col min="2582" max="2582" width="2" style="4" customWidth="1"/>
    <col min="2583" max="2583" width="6.109375" style="4" customWidth="1"/>
    <col min="2584" max="2808" width="9.109375" style="4"/>
    <col min="2809" max="2809" width="5.109375" style="4" customWidth="1"/>
    <col min="2810" max="2810" width="15.33203125" style="4" customWidth="1"/>
    <col min="2811" max="2811" width="5" style="4" customWidth="1"/>
    <col min="2812" max="2827" width="4.44140625" style="4" customWidth="1"/>
    <col min="2828" max="2828" width="6.44140625" style="4" customWidth="1"/>
    <col min="2829" max="2834" width="4.44140625" style="4" customWidth="1"/>
    <col min="2835" max="2836" width="9.109375" style="4"/>
    <col min="2837" max="2837" width="6.33203125" style="4" customWidth="1"/>
    <col min="2838" max="2838" width="2" style="4" customWidth="1"/>
    <col min="2839" max="2839" width="6.109375" style="4" customWidth="1"/>
    <col min="2840" max="3064" width="9.109375" style="4"/>
    <col min="3065" max="3065" width="5.109375" style="4" customWidth="1"/>
    <col min="3066" max="3066" width="15.33203125" style="4" customWidth="1"/>
    <col min="3067" max="3067" width="5" style="4" customWidth="1"/>
    <col min="3068" max="3083" width="4.44140625" style="4" customWidth="1"/>
    <col min="3084" max="3084" width="6.44140625" style="4" customWidth="1"/>
    <col min="3085" max="3090" width="4.44140625" style="4" customWidth="1"/>
    <col min="3091" max="3092" width="9.109375" style="4"/>
    <col min="3093" max="3093" width="6.33203125" style="4" customWidth="1"/>
    <col min="3094" max="3094" width="2" style="4" customWidth="1"/>
    <col min="3095" max="3095" width="6.109375" style="4" customWidth="1"/>
    <col min="3096" max="3320" width="9.109375" style="4"/>
    <col min="3321" max="3321" width="5.109375" style="4" customWidth="1"/>
    <col min="3322" max="3322" width="15.33203125" style="4" customWidth="1"/>
    <col min="3323" max="3323" width="5" style="4" customWidth="1"/>
    <col min="3324" max="3339" width="4.44140625" style="4" customWidth="1"/>
    <col min="3340" max="3340" width="6.44140625" style="4" customWidth="1"/>
    <col min="3341" max="3346" width="4.44140625" style="4" customWidth="1"/>
    <col min="3347" max="3348" width="9.109375" style="4"/>
    <col min="3349" max="3349" width="6.33203125" style="4" customWidth="1"/>
    <col min="3350" max="3350" width="2" style="4" customWidth="1"/>
    <col min="3351" max="3351" width="6.109375" style="4" customWidth="1"/>
    <col min="3352" max="3576" width="9.109375" style="4"/>
    <col min="3577" max="3577" width="5.109375" style="4" customWidth="1"/>
    <col min="3578" max="3578" width="15.33203125" style="4" customWidth="1"/>
    <col min="3579" max="3579" width="5" style="4" customWidth="1"/>
    <col min="3580" max="3595" width="4.44140625" style="4" customWidth="1"/>
    <col min="3596" max="3596" width="6.44140625" style="4" customWidth="1"/>
    <col min="3597" max="3602" width="4.44140625" style="4" customWidth="1"/>
    <col min="3603" max="3604" width="9.109375" style="4"/>
    <col min="3605" max="3605" width="6.33203125" style="4" customWidth="1"/>
    <col min="3606" max="3606" width="2" style="4" customWidth="1"/>
    <col min="3607" max="3607" width="6.109375" style="4" customWidth="1"/>
    <col min="3608" max="3832" width="9.109375" style="4"/>
    <col min="3833" max="3833" width="5.109375" style="4" customWidth="1"/>
    <col min="3834" max="3834" width="15.33203125" style="4" customWidth="1"/>
    <col min="3835" max="3835" width="5" style="4" customWidth="1"/>
    <col min="3836" max="3851" width="4.44140625" style="4" customWidth="1"/>
    <col min="3852" max="3852" width="6.44140625" style="4" customWidth="1"/>
    <col min="3853" max="3858" width="4.44140625" style="4" customWidth="1"/>
    <col min="3859" max="3860" width="9.109375" style="4"/>
    <col min="3861" max="3861" width="6.33203125" style="4" customWidth="1"/>
    <col min="3862" max="3862" width="2" style="4" customWidth="1"/>
    <col min="3863" max="3863" width="6.109375" style="4" customWidth="1"/>
    <col min="3864" max="4088" width="9.109375" style="4"/>
    <col min="4089" max="4089" width="5.109375" style="4" customWidth="1"/>
    <col min="4090" max="4090" width="15.33203125" style="4" customWidth="1"/>
    <col min="4091" max="4091" width="5" style="4" customWidth="1"/>
    <col min="4092" max="4107" width="4.44140625" style="4" customWidth="1"/>
    <col min="4108" max="4108" width="6.44140625" style="4" customWidth="1"/>
    <col min="4109" max="4114" width="4.44140625" style="4" customWidth="1"/>
    <col min="4115" max="4116" width="9.109375" style="4"/>
    <col min="4117" max="4117" width="6.33203125" style="4" customWidth="1"/>
    <col min="4118" max="4118" width="2" style="4" customWidth="1"/>
    <col min="4119" max="4119" width="6.109375" style="4" customWidth="1"/>
    <col min="4120" max="4344" width="9.109375" style="4"/>
    <col min="4345" max="4345" width="5.109375" style="4" customWidth="1"/>
    <col min="4346" max="4346" width="15.33203125" style="4" customWidth="1"/>
    <col min="4347" max="4347" width="5" style="4" customWidth="1"/>
    <col min="4348" max="4363" width="4.44140625" style="4" customWidth="1"/>
    <col min="4364" max="4364" width="6.44140625" style="4" customWidth="1"/>
    <col min="4365" max="4370" width="4.44140625" style="4" customWidth="1"/>
    <col min="4371" max="4372" width="9.109375" style="4"/>
    <col min="4373" max="4373" width="6.33203125" style="4" customWidth="1"/>
    <col min="4374" max="4374" width="2" style="4" customWidth="1"/>
    <col min="4375" max="4375" width="6.109375" style="4" customWidth="1"/>
    <col min="4376" max="4600" width="9.109375" style="4"/>
    <col min="4601" max="4601" width="5.109375" style="4" customWidth="1"/>
    <col min="4602" max="4602" width="15.33203125" style="4" customWidth="1"/>
    <col min="4603" max="4603" width="5" style="4" customWidth="1"/>
    <col min="4604" max="4619" width="4.44140625" style="4" customWidth="1"/>
    <col min="4620" max="4620" width="6.44140625" style="4" customWidth="1"/>
    <col min="4621" max="4626" width="4.44140625" style="4" customWidth="1"/>
    <col min="4627" max="4628" width="9.109375" style="4"/>
    <col min="4629" max="4629" width="6.33203125" style="4" customWidth="1"/>
    <col min="4630" max="4630" width="2" style="4" customWidth="1"/>
    <col min="4631" max="4631" width="6.109375" style="4" customWidth="1"/>
    <col min="4632" max="4856" width="9.109375" style="4"/>
    <col min="4857" max="4857" width="5.109375" style="4" customWidth="1"/>
    <col min="4858" max="4858" width="15.33203125" style="4" customWidth="1"/>
    <col min="4859" max="4859" width="5" style="4" customWidth="1"/>
    <col min="4860" max="4875" width="4.44140625" style="4" customWidth="1"/>
    <col min="4876" max="4876" width="6.44140625" style="4" customWidth="1"/>
    <col min="4877" max="4882" width="4.44140625" style="4" customWidth="1"/>
    <col min="4883" max="4884" width="9.109375" style="4"/>
    <col min="4885" max="4885" width="6.33203125" style="4" customWidth="1"/>
    <col min="4886" max="4886" width="2" style="4" customWidth="1"/>
    <col min="4887" max="4887" width="6.109375" style="4" customWidth="1"/>
    <col min="4888" max="5112" width="9.109375" style="4"/>
    <col min="5113" max="5113" width="5.109375" style="4" customWidth="1"/>
    <col min="5114" max="5114" width="15.33203125" style="4" customWidth="1"/>
    <col min="5115" max="5115" width="5" style="4" customWidth="1"/>
    <col min="5116" max="5131" width="4.44140625" style="4" customWidth="1"/>
    <col min="5132" max="5132" width="6.44140625" style="4" customWidth="1"/>
    <col min="5133" max="5138" width="4.44140625" style="4" customWidth="1"/>
    <col min="5139" max="5140" width="9.109375" style="4"/>
    <col min="5141" max="5141" width="6.33203125" style="4" customWidth="1"/>
    <col min="5142" max="5142" width="2" style="4" customWidth="1"/>
    <col min="5143" max="5143" width="6.109375" style="4" customWidth="1"/>
    <col min="5144" max="5368" width="9.109375" style="4"/>
    <col min="5369" max="5369" width="5.109375" style="4" customWidth="1"/>
    <col min="5370" max="5370" width="15.33203125" style="4" customWidth="1"/>
    <col min="5371" max="5371" width="5" style="4" customWidth="1"/>
    <col min="5372" max="5387" width="4.44140625" style="4" customWidth="1"/>
    <col min="5388" max="5388" width="6.44140625" style="4" customWidth="1"/>
    <col min="5389" max="5394" width="4.44140625" style="4" customWidth="1"/>
    <col min="5395" max="5396" width="9.109375" style="4"/>
    <col min="5397" max="5397" width="6.33203125" style="4" customWidth="1"/>
    <col min="5398" max="5398" width="2" style="4" customWidth="1"/>
    <col min="5399" max="5399" width="6.109375" style="4" customWidth="1"/>
    <col min="5400" max="5624" width="9.109375" style="4"/>
    <col min="5625" max="5625" width="5.109375" style="4" customWidth="1"/>
    <col min="5626" max="5626" width="15.33203125" style="4" customWidth="1"/>
    <col min="5627" max="5627" width="5" style="4" customWidth="1"/>
    <col min="5628" max="5643" width="4.44140625" style="4" customWidth="1"/>
    <col min="5644" max="5644" width="6.44140625" style="4" customWidth="1"/>
    <col min="5645" max="5650" width="4.44140625" style="4" customWidth="1"/>
    <col min="5651" max="5652" width="9.109375" style="4"/>
    <col min="5653" max="5653" width="6.33203125" style="4" customWidth="1"/>
    <col min="5654" max="5654" width="2" style="4" customWidth="1"/>
    <col min="5655" max="5655" width="6.109375" style="4" customWidth="1"/>
    <col min="5656" max="5880" width="9.109375" style="4"/>
    <col min="5881" max="5881" width="5.109375" style="4" customWidth="1"/>
    <col min="5882" max="5882" width="15.33203125" style="4" customWidth="1"/>
    <col min="5883" max="5883" width="5" style="4" customWidth="1"/>
    <col min="5884" max="5899" width="4.44140625" style="4" customWidth="1"/>
    <col min="5900" max="5900" width="6.44140625" style="4" customWidth="1"/>
    <col min="5901" max="5906" width="4.44140625" style="4" customWidth="1"/>
    <col min="5907" max="5908" width="9.109375" style="4"/>
    <col min="5909" max="5909" width="6.33203125" style="4" customWidth="1"/>
    <col min="5910" max="5910" width="2" style="4" customWidth="1"/>
    <col min="5911" max="5911" width="6.109375" style="4" customWidth="1"/>
    <col min="5912" max="6136" width="9.109375" style="4"/>
    <col min="6137" max="6137" width="5.109375" style="4" customWidth="1"/>
    <col min="6138" max="6138" width="15.33203125" style="4" customWidth="1"/>
    <col min="6139" max="6139" width="5" style="4" customWidth="1"/>
    <col min="6140" max="6155" width="4.44140625" style="4" customWidth="1"/>
    <col min="6156" max="6156" width="6.44140625" style="4" customWidth="1"/>
    <col min="6157" max="6162" width="4.44140625" style="4" customWidth="1"/>
    <col min="6163" max="6164" width="9.109375" style="4"/>
    <col min="6165" max="6165" width="6.33203125" style="4" customWidth="1"/>
    <col min="6166" max="6166" width="2" style="4" customWidth="1"/>
    <col min="6167" max="6167" width="6.109375" style="4" customWidth="1"/>
    <col min="6168" max="6392" width="9.109375" style="4"/>
    <col min="6393" max="6393" width="5.109375" style="4" customWidth="1"/>
    <col min="6394" max="6394" width="15.33203125" style="4" customWidth="1"/>
    <col min="6395" max="6395" width="5" style="4" customWidth="1"/>
    <col min="6396" max="6411" width="4.44140625" style="4" customWidth="1"/>
    <col min="6412" max="6412" width="6.44140625" style="4" customWidth="1"/>
    <col min="6413" max="6418" width="4.44140625" style="4" customWidth="1"/>
    <col min="6419" max="6420" width="9.109375" style="4"/>
    <col min="6421" max="6421" width="6.33203125" style="4" customWidth="1"/>
    <col min="6422" max="6422" width="2" style="4" customWidth="1"/>
    <col min="6423" max="6423" width="6.109375" style="4" customWidth="1"/>
    <col min="6424" max="6648" width="9.109375" style="4"/>
    <col min="6649" max="6649" width="5.109375" style="4" customWidth="1"/>
    <col min="6650" max="6650" width="15.33203125" style="4" customWidth="1"/>
    <col min="6651" max="6651" width="5" style="4" customWidth="1"/>
    <col min="6652" max="6667" width="4.44140625" style="4" customWidth="1"/>
    <col min="6668" max="6668" width="6.44140625" style="4" customWidth="1"/>
    <col min="6669" max="6674" width="4.44140625" style="4" customWidth="1"/>
    <col min="6675" max="6676" width="9.109375" style="4"/>
    <col min="6677" max="6677" width="6.33203125" style="4" customWidth="1"/>
    <col min="6678" max="6678" width="2" style="4" customWidth="1"/>
    <col min="6679" max="6679" width="6.109375" style="4" customWidth="1"/>
    <col min="6680" max="6904" width="9.109375" style="4"/>
    <col min="6905" max="6905" width="5.109375" style="4" customWidth="1"/>
    <col min="6906" max="6906" width="15.33203125" style="4" customWidth="1"/>
    <col min="6907" max="6907" width="5" style="4" customWidth="1"/>
    <col min="6908" max="6923" width="4.44140625" style="4" customWidth="1"/>
    <col min="6924" max="6924" width="6.44140625" style="4" customWidth="1"/>
    <col min="6925" max="6930" width="4.44140625" style="4" customWidth="1"/>
    <col min="6931" max="6932" width="9.109375" style="4"/>
    <col min="6933" max="6933" width="6.33203125" style="4" customWidth="1"/>
    <col min="6934" max="6934" width="2" style="4" customWidth="1"/>
    <col min="6935" max="6935" width="6.109375" style="4" customWidth="1"/>
    <col min="6936" max="7160" width="9.109375" style="4"/>
    <col min="7161" max="7161" width="5.109375" style="4" customWidth="1"/>
    <col min="7162" max="7162" width="15.33203125" style="4" customWidth="1"/>
    <col min="7163" max="7163" width="5" style="4" customWidth="1"/>
    <col min="7164" max="7179" width="4.44140625" style="4" customWidth="1"/>
    <col min="7180" max="7180" width="6.44140625" style="4" customWidth="1"/>
    <col min="7181" max="7186" width="4.44140625" style="4" customWidth="1"/>
    <col min="7187" max="7188" width="9.109375" style="4"/>
    <col min="7189" max="7189" width="6.33203125" style="4" customWidth="1"/>
    <col min="7190" max="7190" width="2" style="4" customWidth="1"/>
    <col min="7191" max="7191" width="6.109375" style="4" customWidth="1"/>
    <col min="7192" max="7416" width="9.109375" style="4"/>
    <col min="7417" max="7417" width="5.109375" style="4" customWidth="1"/>
    <col min="7418" max="7418" width="15.33203125" style="4" customWidth="1"/>
    <col min="7419" max="7419" width="5" style="4" customWidth="1"/>
    <col min="7420" max="7435" width="4.44140625" style="4" customWidth="1"/>
    <col min="7436" max="7436" width="6.44140625" style="4" customWidth="1"/>
    <col min="7437" max="7442" width="4.44140625" style="4" customWidth="1"/>
    <col min="7443" max="7444" width="9.109375" style="4"/>
    <col min="7445" max="7445" width="6.33203125" style="4" customWidth="1"/>
    <col min="7446" max="7446" width="2" style="4" customWidth="1"/>
    <col min="7447" max="7447" width="6.109375" style="4" customWidth="1"/>
    <col min="7448" max="7672" width="9.109375" style="4"/>
    <col min="7673" max="7673" width="5.109375" style="4" customWidth="1"/>
    <col min="7674" max="7674" width="15.33203125" style="4" customWidth="1"/>
    <col min="7675" max="7675" width="5" style="4" customWidth="1"/>
    <col min="7676" max="7691" width="4.44140625" style="4" customWidth="1"/>
    <col min="7692" max="7692" width="6.44140625" style="4" customWidth="1"/>
    <col min="7693" max="7698" width="4.44140625" style="4" customWidth="1"/>
    <col min="7699" max="7700" width="9.109375" style="4"/>
    <col min="7701" max="7701" width="6.33203125" style="4" customWidth="1"/>
    <col min="7702" max="7702" width="2" style="4" customWidth="1"/>
    <col min="7703" max="7703" width="6.109375" style="4" customWidth="1"/>
    <col min="7704" max="7928" width="9.109375" style="4"/>
    <col min="7929" max="7929" width="5.109375" style="4" customWidth="1"/>
    <col min="7930" max="7930" width="15.33203125" style="4" customWidth="1"/>
    <col min="7931" max="7931" width="5" style="4" customWidth="1"/>
    <col min="7932" max="7947" width="4.44140625" style="4" customWidth="1"/>
    <col min="7948" max="7948" width="6.44140625" style="4" customWidth="1"/>
    <col min="7949" max="7954" width="4.44140625" style="4" customWidth="1"/>
    <col min="7955" max="7956" width="9.109375" style="4"/>
    <col min="7957" max="7957" width="6.33203125" style="4" customWidth="1"/>
    <col min="7958" max="7958" width="2" style="4" customWidth="1"/>
    <col min="7959" max="7959" width="6.109375" style="4" customWidth="1"/>
    <col min="7960" max="8184" width="9.109375" style="4"/>
    <col min="8185" max="8185" width="5.109375" style="4" customWidth="1"/>
    <col min="8186" max="8186" width="15.33203125" style="4" customWidth="1"/>
    <col min="8187" max="8187" width="5" style="4" customWidth="1"/>
    <col min="8188" max="8203" width="4.44140625" style="4" customWidth="1"/>
    <col min="8204" max="8204" width="6.44140625" style="4" customWidth="1"/>
    <col min="8205" max="8210" width="4.44140625" style="4" customWidth="1"/>
    <col min="8211" max="8212" width="9.109375" style="4"/>
    <col min="8213" max="8213" width="6.33203125" style="4" customWidth="1"/>
    <col min="8214" max="8214" width="2" style="4" customWidth="1"/>
    <col min="8215" max="8215" width="6.109375" style="4" customWidth="1"/>
    <col min="8216" max="8440" width="9.109375" style="4"/>
    <col min="8441" max="8441" width="5.109375" style="4" customWidth="1"/>
    <col min="8442" max="8442" width="15.33203125" style="4" customWidth="1"/>
    <col min="8443" max="8443" width="5" style="4" customWidth="1"/>
    <col min="8444" max="8459" width="4.44140625" style="4" customWidth="1"/>
    <col min="8460" max="8460" width="6.44140625" style="4" customWidth="1"/>
    <col min="8461" max="8466" width="4.44140625" style="4" customWidth="1"/>
    <col min="8467" max="8468" width="9.109375" style="4"/>
    <col min="8469" max="8469" width="6.33203125" style="4" customWidth="1"/>
    <col min="8470" max="8470" width="2" style="4" customWidth="1"/>
    <col min="8471" max="8471" width="6.109375" style="4" customWidth="1"/>
    <col min="8472" max="8696" width="9.109375" style="4"/>
    <col min="8697" max="8697" width="5.109375" style="4" customWidth="1"/>
    <col min="8698" max="8698" width="15.33203125" style="4" customWidth="1"/>
    <col min="8699" max="8699" width="5" style="4" customWidth="1"/>
    <col min="8700" max="8715" width="4.44140625" style="4" customWidth="1"/>
    <col min="8716" max="8716" width="6.44140625" style="4" customWidth="1"/>
    <col min="8717" max="8722" width="4.44140625" style="4" customWidth="1"/>
    <col min="8723" max="8724" width="9.109375" style="4"/>
    <col min="8725" max="8725" width="6.33203125" style="4" customWidth="1"/>
    <col min="8726" max="8726" width="2" style="4" customWidth="1"/>
    <col min="8727" max="8727" width="6.109375" style="4" customWidth="1"/>
    <col min="8728" max="8952" width="9.109375" style="4"/>
    <col min="8953" max="8953" width="5.109375" style="4" customWidth="1"/>
    <col min="8954" max="8954" width="15.33203125" style="4" customWidth="1"/>
    <col min="8955" max="8955" width="5" style="4" customWidth="1"/>
    <col min="8956" max="8971" width="4.44140625" style="4" customWidth="1"/>
    <col min="8972" max="8972" width="6.44140625" style="4" customWidth="1"/>
    <col min="8973" max="8978" width="4.44140625" style="4" customWidth="1"/>
    <col min="8979" max="8980" width="9.109375" style="4"/>
    <col min="8981" max="8981" width="6.33203125" style="4" customWidth="1"/>
    <col min="8982" max="8982" width="2" style="4" customWidth="1"/>
    <col min="8983" max="8983" width="6.109375" style="4" customWidth="1"/>
    <col min="8984" max="9208" width="9.109375" style="4"/>
    <col min="9209" max="9209" width="5.109375" style="4" customWidth="1"/>
    <col min="9210" max="9210" width="15.33203125" style="4" customWidth="1"/>
    <col min="9211" max="9211" width="5" style="4" customWidth="1"/>
    <col min="9212" max="9227" width="4.44140625" style="4" customWidth="1"/>
    <col min="9228" max="9228" width="6.44140625" style="4" customWidth="1"/>
    <col min="9229" max="9234" width="4.44140625" style="4" customWidth="1"/>
    <col min="9235" max="9236" width="9.109375" style="4"/>
    <col min="9237" max="9237" width="6.33203125" style="4" customWidth="1"/>
    <col min="9238" max="9238" width="2" style="4" customWidth="1"/>
    <col min="9239" max="9239" width="6.109375" style="4" customWidth="1"/>
    <col min="9240" max="9464" width="9.109375" style="4"/>
    <col min="9465" max="9465" width="5.109375" style="4" customWidth="1"/>
    <col min="9466" max="9466" width="15.33203125" style="4" customWidth="1"/>
    <col min="9467" max="9467" width="5" style="4" customWidth="1"/>
    <col min="9468" max="9483" width="4.44140625" style="4" customWidth="1"/>
    <col min="9484" max="9484" width="6.44140625" style="4" customWidth="1"/>
    <col min="9485" max="9490" width="4.44140625" style="4" customWidth="1"/>
    <col min="9491" max="9492" width="9.109375" style="4"/>
    <col min="9493" max="9493" width="6.33203125" style="4" customWidth="1"/>
    <col min="9494" max="9494" width="2" style="4" customWidth="1"/>
    <col min="9495" max="9495" width="6.109375" style="4" customWidth="1"/>
    <col min="9496" max="9720" width="9.109375" style="4"/>
    <col min="9721" max="9721" width="5.109375" style="4" customWidth="1"/>
    <col min="9722" max="9722" width="15.33203125" style="4" customWidth="1"/>
    <col min="9723" max="9723" width="5" style="4" customWidth="1"/>
    <col min="9724" max="9739" width="4.44140625" style="4" customWidth="1"/>
    <col min="9740" max="9740" width="6.44140625" style="4" customWidth="1"/>
    <col min="9741" max="9746" width="4.44140625" style="4" customWidth="1"/>
    <col min="9747" max="9748" width="9.109375" style="4"/>
    <col min="9749" max="9749" width="6.33203125" style="4" customWidth="1"/>
    <col min="9750" max="9750" width="2" style="4" customWidth="1"/>
    <col min="9751" max="9751" width="6.109375" style="4" customWidth="1"/>
    <col min="9752" max="9976" width="9.109375" style="4"/>
    <col min="9977" max="9977" width="5.109375" style="4" customWidth="1"/>
    <col min="9978" max="9978" width="15.33203125" style="4" customWidth="1"/>
    <col min="9979" max="9979" width="5" style="4" customWidth="1"/>
    <col min="9980" max="9995" width="4.44140625" style="4" customWidth="1"/>
    <col min="9996" max="9996" width="6.44140625" style="4" customWidth="1"/>
    <col min="9997" max="10002" width="4.44140625" style="4" customWidth="1"/>
    <col min="10003" max="10004" width="9.109375" style="4"/>
    <col min="10005" max="10005" width="6.33203125" style="4" customWidth="1"/>
    <col min="10006" max="10006" width="2" style="4" customWidth="1"/>
    <col min="10007" max="10007" width="6.109375" style="4" customWidth="1"/>
    <col min="10008" max="10232" width="9.109375" style="4"/>
    <col min="10233" max="10233" width="5.109375" style="4" customWidth="1"/>
    <col min="10234" max="10234" width="15.33203125" style="4" customWidth="1"/>
    <col min="10235" max="10235" width="5" style="4" customWidth="1"/>
    <col min="10236" max="10251" width="4.44140625" style="4" customWidth="1"/>
    <col min="10252" max="10252" width="6.44140625" style="4" customWidth="1"/>
    <col min="10253" max="10258" width="4.44140625" style="4" customWidth="1"/>
    <col min="10259" max="10260" width="9.109375" style="4"/>
    <col min="10261" max="10261" width="6.33203125" style="4" customWidth="1"/>
    <col min="10262" max="10262" width="2" style="4" customWidth="1"/>
    <col min="10263" max="10263" width="6.109375" style="4" customWidth="1"/>
    <col min="10264" max="10488" width="9.109375" style="4"/>
    <col min="10489" max="10489" width="5.109375" style="4" customWidth="1"/>
    <col min="10490" max="10490" width="15.33203125" style="4" customWidth="1"/>
    <col min="10491" max="10491" width="5" style="4" customWidth="1"/>
    <col min="10492" max="10507" width="4.44140625" style="4" customWidth="1"/>
    <col min="10508" max="10508" width="6.44140625" style="4" customWidth="1"/>
    <col min="10509" max="10514" width="4.44140625" style="4" customWidth="1"/>
    <col min="10515" max="10516" width="9.109375" style="4"/>
    <col min="10517" max="10517" width="6.33203125" style="4" customWidth="1"/>
    <col min="10518" max="10518" width="2" style="4" customWidth="1"/>
    <col min="10519" max="10519" width="6.109375" style="4" customWidth="1"/>
    <col min="10520" max="10744" width="9.109375" style="4"/>
    <col min="10745" max="10745" width="5.109375" style="4" customWidth="1"/>
    <col min="10746" max="10746" width="15.33203125" style="4" customWidth="1"/>
    <col min="10747" max="10747" width="5" style="4" customWidth="1"/>
    <col min="10748" max="10763" width="4.44140625" style="4" customWidth="1"/>
    <col min="10764" max="10764" width="6.44140625" style="4" customWidth="1"/>
    <col min="10765" max="10770" width="4.44140625" style="4" customWidth="1"/>
    <col min="10771" max="10772" width="9.109375" style="4"/>
    <col min="10773" max="10773" width="6.33203125" style="4" customWidth="1"/>
    <col min="10774" max="10774" width="2" style="4" customWidth="1"/>
    <col min="10775" max="10775" width="6.109375" style="4" customWidth="1"/>
    <col min="10776" max="11000" width="9.109375" style="4"/>
    <col min="11001" max="11001" width="5.109375" style="4" customWidth="1"/>
    <col min="11002" max="11002" width="15.33203125" style="4" customWidth="1"/>
    <col min="11003" max="11003" width="5" style="4" customWidth="1"/>
    <col min="11004" max="11019" width="4.44140625" style="4" customWidth="1"/>
    <col min="11020" max="11020" width="6.44140625" style="4" customWidth="1"/>
    <col min="11021" max="11026" width="4.44140625" style="4" customWidth="1"/>
    <col min="11027" max="11028" width="9.109375" style="4"/>
    <col min="11029" max="11029" width="6.33203125" style="4" customWidth="1"/>
    <col min="11030" max="11030" width="2" style="4" customWidth="1"/>
    <col min="11031" max="11031" width="6.109375" style="4" customWidth="1"/>
    <col min="11032" max="11256" width="9.109375" style="4"/>
    <col min="11257" max="11257" width="5.109375" style="4" customWidth="1"/>
    <col min="11258" max="11258" width="15.33203125" style="4" customWidth="1"/>
    <col min="11259" max="11259" width="5" style="4" customWidth="1"/>
    <col min="11260" max="11275" width="4.44140625" style="4" customWidth="1"/>
    <col min="11276" max="11276" width="6.44140625" style="4" customWidth="1"/>
    <col min="11277" max="11282" width="4.44140625" style="4" customWidth="1"/>
    <col min="11283" max="11284" width="9.109375" style="4"/>
    <col min="11285" max="11285" width="6.33203125" style="4" customWidth="1"/>
    <col min="11286" max="11286" width="2" style="4" customWidth="1"/>
    <col min="11287" max="11287" width="6.109375" style="4" customWidth="1"/>
    <col min="11288" max="11512" width="9.109375" style="4"/>
    <col min="11513" max="11513" width="5.109375" style="4" customWidth="1"/>
    <col min="11514" max="11514" width="15.33203125" style="4" customWidth="1"/>
    <col min="11515" max="11515" width="5" style="4" customWidth="1"/>
    <col min="11516" max="11531" width="4.44140625" style="4" customWidth="1"/>
    <col min="11532" max="11532" width="6.44140625" style="4" customWidth="1"/>
    <col min="11533" max="11538" width="4.44140625" style="4" customWidth="1"/>
    <col min="11539" max="11540" width="9.109375" style="4"/>
    <col min="11541" max="11541" width="6.33203125" style="4" customWidth="1"/>
    <col min="11542" max="11542" width="2" style="4" customWidth="1"/>
    <col min="11543" max="11543" width="6.109375" style="4" customWidth="1"/>
    <col min="11544" max="11768" width="9.109375" style="4"/>
    <col min="11769" max="11769" width="5.109375" style="4" customWidth="1"/>
    <col min="11770" max="11770" width="15.33203125" style="4" customWidth="1"/>
    <col min="11771" max="11771" width="5" style="4" customWidth="1"/>
    <col min="11772" max="11787" width="4.44140625" style="4" customWidth="1"/>
    <col min="11788" max="11788" width="6.44140625" style="4" customWidth="1"/>
    <col min="11789" max="11794" width="4.44140625" style="4" customWidth="1"/>
    <col min="11795" max="11796" width="9.109375" style="4"/>
    <col min="11797" max="11797" width="6.33203125" style="4" customWidth="1"/>
    <col min="11798" max="11798" width="2" style="4" customWidth="1"/>
    <col min="11799" max="11799" width="6.109375" style="4" customWidth="1"/>
    <col min="11800" max="12024" width="9.109375" style="4"/>
    <col min="12025" max="12025" width="5.109375" style="4" customWidth="1"/>
    <col min="12026" max="12026" width="15.33203125" style="4" customWidth="1"/>
    <col min="12027" max="12027" width="5" style="4" customWidth="1"/>
    <col min="12028" max="12043" width="4.44140625" style="4" customWidth="1"/>
    <col min="12044" max="12044" width="6.44140625" style="4" customWidth="1"/>
    <col min="12045" max="12050" width="4.44140625" style="4" customWidth="1"/>
    <col min="12051" max="12052" width="9.109375" style="4"/>
    <col min="12053" max="12053" width="6.33203125" style="4" customWidth="1"/>
    <col min="12054" max="12054" width="2" style="4" customWidth="1"/>
    <col min="12055" max="12055" width="6.109375" style="4" customWidth="1"/>
    <col min="12056" max="12280" width="9.109375" style="4"/>
    <col min="12281" max="12281" width="5.109375" style="4" customWidth="1"/>
    <col min="12282" max="12282" width="15.33203125" style="4" customWidth="1"/>
    <col min="12283" max="12283" width="5" style="4" customWidth="1"/>
    <col min="12284" max="12299" width="4.44140625" style="4" customWidth="1"/>
    <col min="12300" max="12300" width="6.44140625" style="4" customWidth="1"/>
    <col min="12301" max="12306" width="4.44140625" style="4" customWidth="1"/>
    <col min="12307" max="12308" width="9.109375" style="4"/>
    <col min="12309" max="12309" width="6.33203125" style="4" customWidth="1"/>
    <col min="12310" max="12310" width="2" style="4" customWidth="1"/>
    <col min="12311" max="12311" width="6.109375" style="4" customWidth="1"/>
    <col min="12312" max="12536" width="9.109375" style="4"/>
    <col min="12537" max="12537" width="5.109375" style="4" customWidth="1"/>
    <col min="12538" max="12538" width="15.33203125" style="4" customWidth="1"/>
    <col min="12539" max="12539" width="5" style="4" customWidth="1"/>
    <col min="12540" max="12555" width="4.44140625" style="4" customWidth="1"/>
    <col min="12556" max="12556" width="6.44140625" style="4" customWidth="1"/>
    <col min="12557" max="12562" width="4.44140625" style="4" customWidth="1"/>
    <col min="12563" max="12564" width="9.109375" style="4"/>
    <col min="12565" max="12565" width="6.33203125" style="4" customWidth="1"/>
    <col min="12566" max="12566" width="2" style="4" customWidth="1"/>
    <col min="12567" max="12567" width="6.109375" style="4" customWidth="1"/>
    <col min="12568" max="12792" width="9.109375" style="4"/>
    <col min="12793" max="12793" width="5.109375" style="4" customWidth="1"/>
    <col min="12794" max="12794" width="15.33203125" style="4" customWidth="1"/>
    <col min="12795" max="12795" width="5" style="4" customWidth="1"/>
    <col min="12796" max="12811" width="4.44140625" style="4" customWidth="1"/>
    <col min="12812" max="12812" width="6.44140625" style="4" customWidth="1"/>
    <col min="12813" max="12818" width="4.44140625" style="4" customWidth="1"/>
    <col min="12819" max="12820" width="9.109375" style="4"/>
    <col min="12821" max="12821" width="6.33203125" style="4" customWidth="1"/>
    <col min="12822" max="12822" width="2" style="4" customWidth="1"/>
    <col min="12823" max="12823" width="6.109375" style="4" customWidth="1"/>
    <col min="12824" max="13048" width="9.109375" style="4"/>
    <col min="13049" max="13049" width="5.109375" style="4" customWidth="1"/>
    <col min="13050" max="13050" width="15.33203125" style="4" customWidth="1"/>
    <col min="13051" max="13051" width="5" style="4" customWidth="1"/>
    <col min="13052" max="13067" width="4.44140625" style="4" customWidth="1"/>
    <col min="13068" max="13068" width="6.44140625" style="4" customWidth="1"/>
    <col min="13069" max="13074" width="4.44140625" style="4" customWidth="1"/>
    <col min="13075" max="13076" width="9.109375" style="4"/>
    <col min="13077" max="13077" width="6.33203125" style="4" customWidth="1"/>
    <col min="13078" max="13078" width="2" style="4" customWidth="1"/>
    <col min="13079" max="13079" width="6.109375" style="4" customWidth="1"/>
    <col min="13080" max="13304" width="9.109375" style="4"/>
    <col min="13305" max="13305" width="5.109375" style="4" customWidth="1"/>
    <col min="13306" max="13306" width="15.33203125" style="4" customWidth="1"/>
    <col min="13307" max="13307" width="5" style="4" customWidth="1"/>
    <col min="13308" max="13323" width="4.44140625" style="4" customWidth="1"/>
    <col min="13324" max="13324" width="6.44140625" style="4" customWidth="1"/>
    <col min="13325" max="13330" width="4.44140625" style="4" customWidth="1"/>
    <col min="13331" max="13332" width="9.109375" style="4"/>
    <col min="13333" max="13333" width="6.33203125" style="4" customWidth="1"/>
    <col min="13334" max="13334" width="2" style="4" customWidth="1"/>
    <col min="13335" max="13335" width="6.109375" style="4" customWidth="1"/>
    <col min="13336" max="13560" width="9.109375" style="4"/>
    <col min="13561" max="13561" width="5.109375" style="4" customWidth="1"/>
    <col min="13562" max="13562" width="15.33203125" style="4" customWidth="1"/>
    <col min="13563" max="13563" width="5" style="4" customWidth="1"/>
    <col min="13564" max="13579" width="4.44140625" style="4" customWidth="1"/>
    <col min="13580" max="13580" width="6.44140625" style="4" customWidth="1"/>
    <col min="13581" max="13586" width="4.44140625" style="4" customWidth="1"/>
    <col min="13587" max="13588" width="9.109375" style="4"/>
    <col min="13589" max="13589" width="6.33203125" style="4" customWidth="1"/>
    <col min="13590" max="13590" width="2" style="4" customWidth="1"/>
    <col min="13591" max="13591" width="6.109375" style="4" customWidth="1"/>
    <col min="13592" max="13816" width="9.109375" style="4"/>
    <col min="13817" max="13817" width="5.109375" style="4" customWidth="1"/>
    <col min="13818" max="13818" width="15.33203125" style="4" customWidth="1"/>
    <col min="13819" max="13819" width="5" style="4" customWidth="1"/>
    <col min="13820" max="13835" width="4.44140625" style="4" customWidth="1"/>
    <col min="13836" max="13836" width="6.44140625" style="4" customWidth="1"/>
    <col min="13837" max="13842" width="4.44140625" style="4" customWidth="1"/>
    <col min="13843" max="13844" width="9.109375" style="4"/>
    <col min="13845" max="13845" width="6.33203125" style="4" customWidth="1"/>
    <col min="13846" max="13846" width="2" style="4" customWidth="1"/>
    <col min="13847" max="13847" width="6.109375" style="4" customWidth="1"/>
    <col min="13848" max="14072" width="9.109375" style="4"/>
    <col min="14073" max="14073" width="5.109375" style="4" customWidth="1"/>
    <col min="14074" max="14074" width="15.33203125" style="4" customWidth="1"/>
    <col min="14075" max="14075" width="5" style="4" customWidth="1"/>
    <col min="14076" max="14091" width="4.44140625" style="4" customWidth="1"/>
    <col min="14092" max="14092" width="6.44140625" style="4" customWidth="1"/>
    <col min="14093" max="14098" width="4.44140625" style="4" customWidth="1"/>
    <col min="14099" max="14100" width="9.109375" style="4"/>
    <col min="14101" max="14101" width="6.33203125" style="4" customWidth="1"/>
    <col min="14102" max="14102" width="2" style="4" customWidth="1"/>
    <col min="14103" max="14103" width="6.109375" style="4" customWidth="1"/>
    <col min="14104" max="14328" width="9.109375" style="4"/>
    <col min="14329" max="14329" width="5.109375" style="4" customWidth="1"/>
    <col min="14330" max="14330" width="15.33203125" style="4" customWidth="1"/>
    <col min="14331" max="14331" width="5" style="4" customWidth="1"/>
    <col min="14332" max="14347" width="4.44140625" style="4" customWidth="1"/>
    <col min="14348" max="14348" width="6.44140625" style="4" customWidth="1"/>
    <col min="14349" max="14354" width="4.44140625" style="4" customWidth="1"/>
    <col min="14355" max="14356" width="9.109375" style="4"/>
    <col min="14357" max="14357" width="6.33203125" style="4" customWidth="1"/>
    <col min="14358" max="14358" width="2" style="4" customWidth="1"/>
    <col min="14359" max="14359" width="6.109375" style="4" customWidth="1"/>
    <col min="14360" max="14584" width="9.109375" style="4"/>
    <col min="14585" max="14585" width="5.109375" style="4" customWidth="1"/>
    <col min="14586" max="14586" width="15.33203125" style="4" customWidth="1"/>
    <col min="14587" max="14587" width="5" style="4" customWidth="1"/>
    <col min="14588" max="14603" width="4.44140625" style="4" customWidth="1"/>
    <col min="14604" max="14604" width="6.44140625" style="4" customWidth="1"/>
    <col min="14605" max="14610" width="4.44140625" style="4" customWidth="1"/>
    <col min="14611" max="14612" width="9.109375" style="4"/>
    <col min="14613" max="14613" width="6.33203125" style="4" customWidth="1"/>
    <col min="14614" max="14614" width="2" style="4" customWidth="1"/>
    <col min="14615" max="14615" width="6.109375" style="4" customWidth="1"/>
    <col min="14616" max="14840" width="9.109375" style="4"/>
    <col min="14841" max="14841" width="5.109375" style="4" customWidth="1"/>
    <col min="14842" max="14842" width="15.33203125" style="4" customWidth="1"/>
    <col min="14843" max="14843" width="5" style="4" customWidth="1"/>
    <col min="14844" max="14859" width="4.44140625" style="4" customWidth="1"/>
    <col min="14860" max="14860" width="6.44140625" style="4" customWidth="1"/>
    <col min="14861" max="14866" width="4.44140625" style="4" customWidth="1"/>
    <col min="14867" max="14868" width="9.109375" style="4"/>
    <col min="14869" max="14869" width="6.33203125" style="4" customWidth="1"/>
    <col min="14870" max="14870" width="2" style="4" customWidth="1"/>
    <col min="14871" max="14871" width="6.109375" style="4" customWidth="1"/>
    <col min="14872" max="15096" width="9.109375" style="4"/>
    <col min="15097" max="15097" width="5.109375" style="4" customWidth="1"/>
    <col min="15098" max="15098" width="15.33203125" style="4" customWidth="1"/>
    <col min="15099" max="15099" width="5" style="4" customWidth="1"/>
    <col min="15100" max="15115" width="4.44140625" style="4" customWidth="1"/>
    <col min="15116" max="15116" width="6.44140625" style="4" customWidth="1"/>
    <col min="15117" max="15122" width="4.44140625" style="4" customWidth="1"/>
    <col min="15123" max="15124" width="9.109375" style="4"/>
    <col min="15125" max="15125" width="6.33203125" style="4" customWidth="1"/>
    <col min="15126" max="15126" width="2" style="4" customWidth="1"/>
    <col min="15127" max="15127" width="6.109375" style="4" customWidth="1"/>
    <col min="15128" max="15352" width="9.109375" style="4"/>
    <col min="15353" max="15353" width="5.109375" style="4" customWidth="1"/>
    <col min="15354" max="15354" width="15.33203125" style="4" customWidth="1"/>
    <col min="15355" max="15355" width="5" style="4" customWidth="1"/>
    <col min="15356" max="15371" width="4.44140625" style="4" customWidth="1"/>
    <col min="15372" max="15372" width="6.44140625" style="4" customWidth="1"/>
    <col min="15373" max="15378" width="4.44140625" style="4" customWidth="1"/>
    <col min="15379" max="15380" width="9.109375" style="4"/>
    <col min="15381" max="15381" width="6.33203125" style="4" customWidth="1"/>
    <col min="15382" max="15382" width="2" style="4" customWidth="1"/>
    <col min="15383" max="15383" width="6.109375" style="4" customWidth="1"/>
    <col min="15384" max="15608" width="9.109375" style="4"/>
    <col min="15609" max="15609" width="5.109375" style="4" customWidth="1"/>
    <col min="15610" max="15610" width="15.33203125" style="4" customWidth="1"/>
    <col min="15611" max="15611" width="5" style="4" customWidth="1"/>
    <col min="15612" max="15627" width="4.44140625" style="4" customWidth="1"/>
    <col min="15628" max="15628" width="6.44140625" style="4" customWidth="1"/>
    <col min="15629" max="15634" width="4.44140625" style="4" customWidth="1"/>
    <col min="15635" max="15636" width="9.109375" style="4"/>
    <col min="15637" max="15637" width="6.33203125" style="4" customWidth="1"/>
    <col min="15638" max="15638" width="2" style="4" customWidth="1"/>
    <col min="15639" max="15639" width="6.109375" style="4" customWidth="1"/>
    <col min="15640" max="15864" width="9.109375" style="4"/>
    <col min="15865" max="15865" width="5.109375" style="4" customWidth="1"/>
    <col min="15866" max="15866" width="15.33203125" style="4" customWidth="1"/>
    <col min="15867" max="15867" width="5" style="4" customWidth="1"/>
    <col min="15868" max="15883" width="4.44140625" style="4" customWidth="1"/>
    <col min="15884" max="15884" width="6.44140625" style="4" customWidth="1"/>
    <col min="15885" max="15890" width="4.44140625" style="4" customWidth="1"/>
    <col min="15891" max="15892" width="9.109375" style="4"/>
    <col min="15893" max="15893" width="6.33203125" style="4" customWidth="1"/>
    <col min="15894" max="15894" width="2" style="4" customWidth="1"/>
    <col min="15895" max="15895" width="6.109375" style="4" customWidth="1"/>
    <col min="15896" max="16120" width="9.109375" style="4"/>
    <col min="16121" max="16121" width="5.109375" style="4" customWidth="1"/>
    <col min="16122" max="16122" width="15.33203125" style="4" customWidth="1"/>
    <col min="16123" max="16123" width="5" style="4" customWidth="1"/>
    <col min="16124" max="16139" width="4.44140625" style="4" customWidth="1"/>
    <col min="16140" max="16140" width="6.44140625" style="4" customWidth="1"/>
    <col min="16141" max="16146" width="4.44140625" style="4" customWidth="1"/>
    <col min="16147" max="16148" width="9.109375" style="4"/>
    <col min="16149" max="16149" width="6.33203125" style="4" customWidth="1"/>
    <col min="16150" max="16150" width="2" style="4" customWidth="1"/>
    <col min="16151" max="16151" width="6.109375" style="4" customWidth="1"/>
    <col min="16152" max="16384" width="9.109375" style="4"/>
  </cols>
  <sheetData>
    <row r="1" spans="1:39" ht="50.1" customHeight="1" thickBot="1" x14ac:dyDescent="0.35">
      <c r="A1" s="236" t="s">
        <v>48</v>
      </c>
      <c r="B1" s="237"/>
      <c r="C1" s="237"/>
      <c r="D1" s="237"/>
      <c r="E1" s="237"/>
      <c r="F1" s="237"/>
      <c r="G1" s="237"/>
      <c r="H1" s="238"/>
      <c r="J1" s="239"/>
      <c r="K1" s="240"/>
      <c r="L1" s="142" t="s">
        <v>0</v>
      </c>
      <c r="M1" s="143"/>
      <c r="N1" s="144"/>
      <c r="O1" s="142" t="s">
        <v>1</v>
      </c>
      <c r="P1" s="143"/>
      <c r="Q1" s="144"/>
      <c r="R1" s="142" t="s">
        <v>2</v>
      </c>
      <c r="S1" s="143"/>
      <c r="T1" s="144"/>
      <c r="U1" s="142" t="s">
        <v>3</v>
      </c>
      <c r="V1" s="143"/>
      <c r="W1" s="144"/>
      <c r="X1" s="142" t="s">
        <v>4</v>
      </c>
      <c r="Y1" s="143"/>
      <c r="Z1" s="144"/>
      <c r="AA1" s="142" t="s">
        <v>5</v>
      </c>
      <c r="AB1" s="143"/>
      <c r="AC1" s="144"/>
      <c r="AD1" s="142" t="s">
        <v>6</v>
      </c>
      <c r="AE1" s="143"/>
      <c r="AF1" s="144"/>
      <c r="AG1" s="175" t="s">
        <v>8</v>
      </c>
      <c r="AH1" s="243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8" t="s">
        <v>147</v>
      </c>
      <c r="C2" s="7"/>
      <c r="D2" s="12" t="str">
        <f>$B3</f>
        <v>SOKOL F-M</v>
      </c>
      <c r="E2" s="74">
        <v>19</v>
      </c>
      <c r="F2" s="33" t="s">
        <v>7</v>
      </c>
      <c r="G2" s="74">
        <v>18</v>
      </c>
      <c r="H2" s="34" t="str">
        <f>$B8</f>
        <v>ROŽNOV B</v>
      </c>
      <c r="J2" s="241"/>
      <c r="K2" s="242"/>
      <c r="L2" s="152" t="str">
        <f>K3</f>
        <v>METYLOVICE A</v>
      </c>
      <c r="M2" s="153"/>
      <c r="N2" s="154"/>
      <c r="O2" s="152" t="str">
        <f>K4</f>
        <v>SOKOL F-M</v>
      </c>
      <c r="P2" s="153"/>
      <c r="Q2" s="154"/>
      <c r="R2" s="152" t="str">
        <f>K5</f>
        <v>BRUŠPERK</v>
      </c>
      <c r="S2" s="153"/>
      <c r="T2" s="154"/>
      <c r="U2" s="152" t="str">
        <f>K6</f>
        <v>RAŠKOVICE A</v>
      </c>
      <c r="V2" s="153"/>
      <c r="W2" s="154"/>
      <c r="X2" s="152" t="str">
        <f>K7</f>
        <v>ROŽNOV A</v>
      </c>
      <c r="Y2" s="153"/>
      <c r="Z2" s="154"/>
      <c r="AA2" s="152" t="str">
        <f>K8</f>
        <v>METYLOVICE B</v>
      </c>
      <c r="AB2" s="153"/>
      <c r="AC2" s="154"/>
      <c r="AD2" s="152" t="str">
        <f>K9</f>
        <v>ROŽNOV B</v>
      </c>
      <c r="AE2" s="153"/>
      <c r="AF2" s="154"/>
      <c r="AG2" s="176"/>
      <c r="AH2" s="244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141</v>
      </c>
      <c r="C3" s="7"/>
      <c r="D3" s="13" t="str">
        <f>$B4</f>
        <v>BRUŠPERK</v>
      </c>
      <c r="E3" s="70">
        <v>8</v>
      </c>
      <c r="F3" s="71" t="s">
        <v>7</v>
      </c>
      <c r="G3" s="70">
        <v>25</v>
      </c>
      <c r="H3" s="46" t="str">
        <f>$B7</f>
        <v>METYLOVICE B</v>
      </c>
      <c r="J3" s="30" t="s">
        <v>0</v>
      </c>
      <c r="K3" s="37" t="str">
        <f>'7-Č'!$B$2</f>
        <v>METYLOVICE A</v>
      </c>
      <c r="L3" s="129"/>
      <c r="M3" s="130"/>
      <c r="N3" s="131"/>
      <c r="O3" s="59">
        <f>'7-Č'!$E$5</f>
        <v>25</v>
      </c>
      <c r="P3" s="52" t="s">
        <v>7</v>
      </c>
      <c r="Q3" s="60">
        <f>'7-Č'!$G$5</f>
        <v>9</v>
      </c>
      <c r="R3" s="25">
        <f>'7-Č'!$G$8</f>
        <v>25</v>
      </c>
      <c r="S3" s="24" t="s">
        <v>7</v>
      </c>
      <c r="T3" s="27">
        <f>'7-Č'!$E$8</f>
        <v>11</v>
      </c>
      <c r="U3" s="25">
        <f>'7-Č'!$E$12</f>
        <v>31</v>
      </c>
      <c r="V3" s="24" t="s">
        <v>7</v>
      </c>
      <c r="W3" s="27">
        <f>'7-Č'!$G$12</f>
        <v>4</v>
      </c>
      <c r="X3" s="25">
        <f>'7-Č'!$G$15</f>
        <v>29</v>
      </c>
      <c r="Y3" s="24" t="s">
        <v>7</v>
      </c>
      <c r="Z3" s="27">
        <f>'7-Č'!$E$15</f>
        <v>8</v>
      </c>
      <c r="AA3" s="25">
        <f>'7-Č'!$E$19</f>
        <v>27</v>
      </c>
      <c r="AB3" s="24" t="s">
        <v>7</v>
      </c>
      <c r="AC3" s="27">
        <f>'7-Č'!$G$19</f>
        <v>8</v>
      </c>
      <c r="AD3" s="25">
        <f>'7-Č'!$G$22</f>
        <v>19</v>
      </c>
      <c r="AE3" s="24" t="s">
        <v>7</v>
      </c>
      <c r="AF3" s="27">
        <f>'7-Č'!$E$22</f>
        <v>13</v>
      </c>
      <c r="AG3" s="80">
        <f>SUM(IF(L3&gt;N3,1,0),IF(O3&gt;Q3,1,0),IF(R3&gt;T3,1,0),IF(U3&gt;W3,1,0),IF(X3&gt;Z3,1,0),IF(AA3&gt;AC3,1,0),IF(AD3&gt;AF3,1,0))</f>
        <v>6</v>
      </c>
      <c r="AH3" s="91">
        <f>_xlfn.RANK.EQ(AI3,$AI$3:$AI$9)</f>
        <v>1</v>
      </c>
      <c r="AI3" s="86">
        <f>1000*AG3+AM3</f>
        <v>6002.9433962264147</v>
      </c>
      <c r="AJ3" s="52">
        <f>O3+R3+U3+X3+AA3+AD3+L3</f>
        <v>156</v>
      </c>
      <c r="AK3" s="52" t="s">
        <v>7</v>
      </c>
      <c r="AL3" s="52">
        <f>Q3+T3+W3+Z3+AC3+AF3+N3</f>
        <v>53</v>
      </c>
      <c r="AM3" s="53">
        <f t="shared" ref="AM3:AM9" si="0">AJ3/AL3</f>
        <v>2.9433962264150941</v>
      </c>
    </row>
    <row r="4" spans="1:39" ht="20.100000000000001" customHeight="1" x14ac:dyDescent="0.3">
      <c r="A4" s="13" t="s">
        <v>2</v>
      </c>
      <c r="B4" s="49" t="s">
        <v>142</v>
      </c>
      <c r="C4" s="51"/>
      <c r="D4" s="13" t="str">
        <f>$B5</f>
        <v>RAŠKOVICE A</v>
      </c>
      <c r="E4" s="70">
        <v>8</v>
      </c>
      <c r="F4" s="71" t="s">
        <v>7</v>
      </c>
      <c r="G4" s="70">
        <v>21</v>
      </c>
      <c r="H4" s="46" t="str">
        <f>$B6</f>
        <v>ROŽNOV A</v>
      </c>
      <c r="J4" s="13" t="s">
        <v>1</v>
      </c>
      <c r="K4" s="40" t="str">
        <f>'7-Č'!$B$3</f>
        <v>SOKOL F-M</v>
      </c>
      <c r="L4" s="31">
        <f>Q3</f>
        <v>9</v>
      </c>
      <c r="M4" s="1" t="s">
        <v>7</v>
      </c>
      <c r="N4" s="32">
        <f>O3</f>
        <v>25</v>
      </c>
      <c r="O4" s="132"/>
      <c r="P4" s="133"/>
      <c r="Q4" s="134"/>
      <c r="R4" s="57">
        <f>'7-Č'!$E$11</f>
        <v>22</v>
      </c>
      <c r="S4" s="54" t="s">
        <v>7</v>
      </c>
      <c r="T4" s="58">
        <f>'7-Č'!$G$11</f>
        <v>18</v>
      </c>
      <c r="U4" s="26">
        <f>'7-Č'!$G$14</f>
        <v>14</v>
      </c>
      <c r="V4" s="8" t="s">
        <v>7</v>
      </c>
      <c r="W4" s="28">
        <f>'7-Č'!$E$14</f>
        <v>21</v>
      </c>
      <c r="X4" s="26">
        <f>'7-Č'!$E$18</f>
        <v>17</v>
      </c>
      <c r="Y4" s="8" t="s">
        <v>7</v>
      </c>
      <c r="Z4" s="28">
        <f>'7-Č'!$G$18</f>
        <v>15</v>
      </c>
      <c r="AA4" s="26">
        <f>'7-Č'!$G$21</f>
        <v>13</v>
      </c>
      <c r="AB4" s="8" t="s">
        <v>7</v>
      </c>
      <c r="AC4" s="28">
        <f>'7-Č'!$E$21</f>
        <v>19</v>
      </c>
      <c r="AD4" s="26">
        <f>'7-Č'!$E$2</f>
        <v>19</v>
      </c>
      <c r="AE4" s="8" t="s">
        <v>7</v>
      </c>
      <c r="AF4" s="28">
        <f>'7-Č'!$G$2</f>
        <v>18</v>
      </c>
      <c r="AG4" s="81">
        <f t="shared" ref="AG4:AG9" si="1">SUM(IF(L4&gt;N4,1,0),IF(O4&gt;Q4,1,0),IF(R4&gt;T4,1,0),IF(U4&gt;W4,1,0),IF(X4&gt;Z4,1,0),IF(AA4&gt;AC4,1,0),IF(AD4&gt;AF4,1,0))</f>
        <v>3</v>
      </c>
      <c r="AH4" s="91">
        <f t="shared" ref="AH4:AH9" si="2">_xlfn.RANK.EQ(AI4,$AI$3:$AI$9)</f>
        <v>5</v>
      </c>
      <c r="AI4" s="86">
        <f t="shared" ref="AI4:AI9" si="3">1000*AG4+AM4</f>
        <v>3000.8103448275861</v>
      </c>
      <c r="AJ4" s="54">
        <f t="shared" ref="AJ4:AJ9" si="4">O4+R4+U4+X4+AA4+AD4+L4</f>
        <v>94</v>
      </c>
      <c r="AK4" s="54" t="s">
        <v>7</v>
      </c>
      <c r="AL4" s="54">
        <f t="shared" ref="AL4:AL9" si="5">Q4+T4+W4+Z4+AC4+AF4+N4</f>
        <v>116</v>
      </c>
      <c r="AM4" s="55">
        <f t="shared" si="0"/>
        <v>0.81034482758620685</v>
      </c>
    </row>
    <row r="5" spans="1:39" ht="20.100000000000001" customHeight="1" x14ac:dyDescent="0.3">
      <c r="A5" s="13" t="s">
        <v>3</v>
      </c>
      <c r="B5" s="49" t="s">
        <v>106</v>
      </c>
      <c r="C5" s="51"/>
      <c r="D5" s="13" t="str">
        <f>$B2</f>
        <v>METYLOVICE A</v>
      </c>
      <c r="E5" s="70">
        <v>25</v>
      </c>
      <c r="F5" s="71" t="s">
        <v>7</v>
      </c>
      <c r="G5" s="70">
        <v>9</v>
      </c>
      <c r="H5" s="46" t="str">
        <f>$B3</f>
        <v>SOKOL F-M</v>
      </c>
      <c r="J5" s="13" t="s">
        <v>2</v>
      </c>
      <c r="K5" s="40" t="str">
        <f>'7-Č'!$B$4</f>
        <v>BRUŠPERK</v>
      </c>
      <c r="L5" s="22">
        <f>T3</f>
        <v>11</v>
      </c>
      <c r="M5" s="3" t="s">
        <v>7</v>
      </c>
      <c r="N5" s="20">
        <f>R3</f>
        <v>25</v>
      </c>
      <c r="O5" s="31">
        <f>T4</f>
        <v>18</v>
      </c>
      <c r="P5" s="1" t="s">
        <v>7</v>
      </c>
      <c r="Q5" s="32">
        <f>R4</f>
        <v>22</v>
      </c>
      <c r="R5" s="132"/>
      <c r="S5" s="133"/>
      <c r="T5" s="134"/>
      <c r="U5" s="57">
        <f>'7-Č'!$E$17</f>
        <v>13</v>
      </c>
      <c r="V5" s="54" t="s">
        <v>7</v>
      </c>
      <c r="W5" s="58">
        <f>'7-Č'!$G$17</f>
        <v>23</v>
      </c>
      <c r="X5" s="26">
        <f>'7-Č'!$G$20</f>
        <v>10</v>
      </c>
      <c r="Y5" s="8" t="s">
        <v>7</v>
      </c>
      <c r="Z5" s="28">
        <f>'7-Č'!$E$20</f>
        <v>25</v>
      </c>
      <c r="AA5" s="26">
        <f>'7-Č'!$E$3</f>
        <v>8</v>
      </c>
      <c r="AB5" s="8" t="s">
        <v>7</v>
      </c>
      <c r="AC5" s="28">
        <f>'7-Č'!$G$3</f>
        <v>25</v>
      </c>
      <c r="AD5" s="26">
        <f>'7-Č'!$G$6</f>
        <v>15</v>
      </c>
      <c r="AE5" s="8" t="s">
        <v>7</v>
      </c>
      <c r="AF5" s="28">
        <f>'7-Č'!$E$6</f>
        <v>16</v>
      </c>
      <c r="AG5" s="81">
        <f t="shared" si="1"/>
        <v>0</v>
      </c>
      <c r="AH5" s="91">
        <f t="shared" si="2"/>
        <v>7</v>
      </c>
      <c r="AI5" s="86">
        <f t="shared" si="3"/>
        <v>0.55147058823529416</v>
      </c>
      <c r="AJ5" s="54">
        <f t="shared" si="4"/>
        <v>75</v>
      </c>
      <c r="AK5" s="54" t="s">
        <v>7</v>
      </c>
      <c r="AL5" s="54">
        <f t="shared" si="5"/>
        <v>136</v>
      </c>
      <c r="AM5" s="55">
        <f t="shared" si="0"/>
        <v>0.55147058823529416</v>
      </c>
    </row>
    <row r="6" spans="1:39" ht="20.100000000000001" customHeight="1" thickBot="1" x14ac:dyDescent="0.35">
      <c r="A6" s="13" t="s">
        <v>4</v>
      </c>
      <c r="B6" s="50" t="s">
        <v>137</v>
      </c>
      <c r="C6" s="51"/>
      <c r="D6" s="13" t="str">
        <f>$B8</f>
        <v>ROŽNOV B</v>
      </c>
      <c r="E6" s="70">
        <v>16</v>
      </c>
      <c r="F6" s="71" t="s">
        <v>7</v>
      </c>
      <c r="G6" s="70">
        <v>15</v>
      </c>
      <c r="H6" s="46" t="str">
        <f>$B4</f>
        <v>BRUŠPERK</v>
      </c>
      <c r="J6" s="13" t="s">
        <v>3</v>
      </c>
      <c r="K6" s="40" t="str">
        <f>'7-Č'!$B$5</f>
        <v>RAŠKOVICE A</v>
      </c>
      <c r="L6" s="22">
        <f>W3</f>
        <v>4</v>
      </c>
      <c r="M6" s="3" t="s">
        <v>7</v>
      </c>
      <c r="N6" s="20">
        <f>U3</f>
        <v>31</v>
      </c>
      <c r="O6" s="22">
        <f>W4</f>
        <v>21</v>
      </c>
      <c r="P6" s="3" t="s">
        <v>7</v>
      </c>
      <c r="Q6" s="20">
        <f>U4</f>
        <v>14</v>
      </c>
      <c r="R6" s="31">
        <f>W5</f>
        <v>23</v>
      </c>
      <c r="S6" s="1" t="s">
        <v>7</v>
      </c>
      <c r="T6" s="32">
        <f>U5</f>
        <v>13</v>
      </c>
      <c r="U6" s="132"/>
      <c r="V6" s="133"/>
      <c r="W6" s="134"/>
      <c r="X6" s="57">
        <f>'7-Č'!$E$4</f>
        <v>8</v>
      </c>
      <c r="Y6" s="54" t="s">
        <v>7</v>
      </c>
      <c r="Z6" s="58">
        <f>'7-Č'!$G$4</f>
        <v>21</v>
      </c>
      <c r="AA6" s="26">
        <f>'7-Č'!$G$7</f>
        <v>8</v>
      </c>
      <c r="AB6" s="8" t="s">
        <v>7</v>
      </c>
      <c r="AC6" s="28">
        <f>'7-Č'!$E$7</f>
        <v>23</v>
      </c>
      <c r="AD6" s="26">
        <f>'7-Č'!$E$9</f>
        <v>11</v>
      </c>
      <c r="AE6" s="8" t="s">
        <v>7</v>
      </c>
      <c r="AF6" s="28">
        <f>'7-Č'!$G$9</f>
        <v>22</v>
      </c>
      <c r="AG6" s="81">
        <f t="shared" si="1"/>
        <v>2</v>
      </c>
      <c r="AH6" s="91">
        <f t="shared" si="2"/>
        <v>6</v>
      </c>
      <c r="AI6" s="86">
        <f t="shared" si="3"/>
        <v>2000.6048387096773</v>
      </c>
      <c r="AJ6" s="54">
        <f t="shared" si="4"/>
        <v>75</v>
      </c>
      <c r="AK6" s="54" t="s">
        <v>7</v>
      </c>
      <c r="AL6" s="54">
        <f t="shared" si="5"/>
        <v>124</v>
      </c>
      <c r="AM6" s="55">
        <f t="shared" si="0"/>
        <v>0.60483870967741937</v>
      </c>
    </row>
    <row r="7" spans="1:39" ht="20.100000000000001" customHeight="1" x14ac:dyDescent="0.3">
      <c r="A7" s="13" t="s">
        <v>5</v>
      </c>
      <c r="B7" s="49" t="s">
        <v>151</v>
      </c>
      <c r="C7" s="51"/>
      <c r="D7" s="13" t="str">
        <f>$B7</f>
        <v>METYLOVICE B</v>
      </c>
      <c r="E7" s="70">
        <v>23</v>
      </c>
      <c r="F7" s="71" t="s">
        <v>7</v>
      </c>
      <c r="G7" s="70">
        <v>8</v>
      </c>
      <c r="H7" s="46" t="str">
        <f>$B5</f>
        <v>RAŠKOVICE A</v>
      </c>
      <c r="J7" s="13" t="s">
        <v>4</v>
      </c>
      <c r="K7" s="40" t="str">
        <f>'7-Č'!$B$6</f>
        <v>ROŽNOV A</v>
      </c>
      <c r="L7" s="22">
        <f>Z3</f>
        <v>8</v>
      </c>
      <c r="M7" s="3" t="s">
        <v>7</v>
      </c>
      <c r="N7" s="20">
        <f>X3</f>
        <v>29</v>
      </c>
      <c r="O7" s="22">
        <f>Z4</f>
        <v>15</v>
      </c>
      <c r="P7" s="3" t="s">
        <v>7</v>
      </c>
      <c r="Q7" s="20">
        <f>X4</f>
        <v>17</v>
      </c>
      <c r="R7" s="22">
        <f>Z5</f>
        <v>25</v>
      </c>
      <c r="S7" s="3" t="s">
        <v>7</v>
      </c>
      <c r="T7" s="20">
        <f>X5</f>
        <v>10</v>
      </c>
      <c r="U7" s="31">
        <f>Z6</f>
        <v>21</v>
      </c>
      <c r="V7" s="1" t="s">
        <v>7</v>
      </c>
      <c r="W7" s="32">
        <f>X6</f>
        <v>8</v>
      </c>
      <c r="X7" s="132"/>
      <c r="Y7" s="133"/>
      <c r="Z7" s="134"/>
      <c r="AA7" s="57">
        <f>'7-Č'!$E$10</f>
        <v>13</v>
      </c>
      <c r="AB7" s="54" t="s">
        <v>7</v>
      </c>
      <c r="AC7" s="58">
        <f>'7-Č'!$G$10</f>
        <v>14</v>
      </c>
      <c r="AD7" s="26">
        <f>'7-Č'!$G$13</f>
        <v>22</v>
      </c>
      <c r="AE7" s="8" t="s">
        <v>7</v>
      </c>
      <c r="AF7" s="28">
        <f>'7-Č'!$E$13</f>
        <v>12</v>
      </c>
      <c r="AG7" s="81">
        <f t="shared" si="1"/>
        <v>3</v>
      </c>
      <c r="AH7" s="91">
        <f t="shared" si="2"/>
        <v>3</v>
      </c>
      <c r="AI7" s="86">
        <f t="shared" si="3"/>
        <v>3001.1555555555556</v>
      </c>
      <c r="AJ7" s="54">
        <f t="shared" si="4"/>
        <v>104</v>
      </c>
      <c r="AK7" s="54" t="s">
        <v>7</v>
      </c>
      <c r="AL7" s="54">
        <f t="shared" si="5"/>
        <v>90</v>
      </c>
      <c r="AM7" s="55">
        <f t="shared" si="0"/>
        <v>1.1555555555555554</v>
      </c>
    </row>
    <row r="8" spans="1:39" ht="20.100000000000001" customHeight="1" thickBot="1" x14ac:dyDescent="0.35">
      <c r="A8" s="14" t="s">
        <v>6</v>
      </c>
      <c r="B8" s="50" t="s">
        <v>138</v>
      </c>
      <c r="C8" s="51"/>
      <c r="D8" s="13" t="str">
        <f>$B4</f>
        <v>BRUŠPERK</v>
      </c>
      <c r="E8" s="70">
        <v>11</v>
      </c>
      <c r="F8" s="71" t="s">
        <v>7</v>
      </c>
      <c r="G8" s="70">
        <v>25</v>
      </c>
      <c r="H8" s="46" t="str">
        <f>$B2</f>
        <v>METYLOVICE A</v>
      </c>
      <c r="J8" s="13" t="s">
        <v>5</v>
      </c>
      <c r="K8" s="40" t="str">
        <f>'7-Č'!$B$7</f>
        <v>METYLOVICE B</v>
      </c>
      <c r="L8" s="22">
        <f>AC3</f>
        <v>8</v>
      </c>
      <c r="M8" s="3" t="s">
        <v>7</v>
      </c>
      <c r="N8" s="20">
        <f>AA3</f>
        <v>27</v>
      </c>
      <c r="O8" s="22">
        <f>AC4</f>
        <v>19</v>
      </c>
      <c r="P8" s="3" t="s">
        <v>7</v>
      </c>
      <c r="Q8" s="20">
        <f>AA4</f>
        <v>13</v>
      </c>
      <c r="R8" s="22">
        <f>AC5</f>
        <v>25</v>
      </c>
      <c r="S8" s="3" t="s">
        <v>7</v>
      </c>
      <c r="T8" s="20">
        <f>AA5</f>
        <v>8</v>
      </c>
      <c r="U8" s="22">
        <f>AC6</f>
        <v>23</v>
      </c>
      <c r="V8" s="3" t="s">
        <v>7</v>
      </c>
      <c r="W8" s="20">
        <f>AA6</f>
        <v>8</v>
      </c>
      <c r="X8" s="31">
        <f>AC7</f>
        <v>14</v>
      </c>
      <c r="Y8" s="1" t="s">
        <v>7</v>
      </c>
      <c r="Z8" s="32">
        <f>AA7</f>
        <v>13</v>
      </c>
      <c r="AA8" s="132"/>
      <c r="AB8" s="133"/>
      <c r="AC8" s="134"/>
      <c r="AD8" s="57">
        <f>'7-Č'!$E$16</f>
        <v>10</v>
      </c>
      <c r="AE8" s="54" t="s">
        <v>7</v>
      </c>
      <c r="AF8" s="58">
        <f>'7-Č'!$G$16</f>
        <v>18</v>
      </c>
      <c r="AG8" s="81">
        <f t="shared" si="1"/>
        <v>4</v>
      </c>
      <c r="AH8" s="91">
        <f t="shared" si="2"/>
        <v>2</v>
      </c>
      <c r="AI8" s="86">
        <f t="shared" si="3"/>
        <v>4001.1379310344828</v>
      </c>
      <c r="AJ8" s="54">
        <f t="shared" si="4"/>
        <v>99</v>
      </c>
      <c r="AK8" s="54" t="s">
        <v>7</v>
      </c>
      <c r="AL8" s="54">
        <f t="shared" si="5"/>
        <v>87</v>
      </c>
      <c r="AM8" s="55">
        <f t="shared" si="0"/>
        <v>1.1379310344827587</v>
      </c>
    </row>
    <row r="9" spans="1:39" ht="20.100000000000001" customHeight="1" thickBot="1" x14ac:dyDescent="0.35">
      <c r="B9" s="51"/>
      <c r="C9" s="51"/>
      <c r="D9" s="13" t="str">
        <f>$B5</f>
        <v>RAŠKOVICE A</v>
      </c>
      <c r="E9" s="70">
        <v>11</v>
      </c>
      <c r="F9" s="71" t="s">
        <v>7</v>
      </c>
      <c r="G9" s="70">
        <v>22</v>
      </c>
      <c r="H9" s="46" t="str">
        <f>$B8</f>
        <v>ROŽNOV B</v>
      </c>
      <c r="J9" s="14" t="s">
        <v>6</v>
      </c>
      <c r="K9" s="42" t="str">
        <f>'7-Č'!$B$8</f>
        <v>ROŽNOV B</v>
      </c>
      <c r="L9" s="23">
        <f>AF3</f>
        <v>13</v>
      </c>
      <c r="M9" s="6" t="s">
        <v>7</v>
      </c>
      <c r="N9" s="21">
        <f>AD3</f>
        <v>19</v>
      </c>
      <c r="O9" s="23">
        <f>AF4</f>
        <v>18</v>
      </c>
      <c r="P9" s="6" t="s">
        <v>7</v>
      </c>
      <c r="Q9" s="21">
        <f>AD4</f>
        <v>19</v>
      </c>
      <c r="R9" s="23">
        <f>AF5</f>
        <v>16</v>
      </c>
      <c r="S9" s="6" t="s">
        <v>7</v>
      </c>
      <c r="T9" s="21">
        <f>AD5</f>
        <v>15</v>
      </c>
      <c r="U9" s="23">
        <f>AF6</f>
        <v>22</v>
      </c>
      <c r="V9" s="6" t="s">
        <v>7</v>
      </c>
      <c r="W9" s="21">
        <f>AD6</f>
        <v>11</v>
      </c>
      <c r="X9" s="23">
        <f>AF7</f>
        <v>12</v>
      </c>
      <c r="Y9" s="6" t="s">
        <v>7</v>
      </c>
      <c r="Z9" s="21">
        <f>AD7</f>
        <v>22</v>
      </c>
      <c r="AA9" s="61">
        <f>AF8</f>
        <v>18</v>
      </c>
      <c r="AB9" s="56" t="s">
        <v>7</v>
      </c>
      <c r="AC9" s="62">
        <f>AD8</f>
        <v>10</v>
      </c>
      <c r="AD9" s="135"/>
      <c r="AE9" s="136"/>
      <c r="AF9" s="137"/>
      <c r="AG9" s="82">
        <f t="shared" si="1"/>
        <v>3</v>
      </c>
      <c r="AH9" s="90">
        <f t="shared" si="2"/>
        <v>4</v>
      </c>
      <c r="AI9" s="86">
        <f t="shared" si="3"/>
        <v>3001.03125</v>
      </c>
      <c r="AJ9" s="29">
        <f t="shared" si="4"/>
        <v>99</v>
      </c>
      <c r="AK9" s="29" t="s">
        <v>7</v>
      </c>
      <c r="AL9" s="29">
        <f t="shared" si="5"/>
        <v>96</v>
      </c>
      <c r="AM9" s="44">
        <f t="shared" si="0"/>
        <v>1.03125</v>
      </c>
    </row>
    <row r="10" spans="1:39" ht="20.100000000000001" customHeight="1" x14ac:dyDescent="0.3">
      <c r="B10" s="51"/>
      <c r="C10" s="51"/>
      <c r="D10" s="13" t="str">
        <f>$B6</f>
        <v>ROŽNOV A</v>
      </c>
      <c r="E10" s="70">
        <v>13</v>
      </c>
      <c r="F10" s="71" t="s">
        <v>7</v>
      </c>
      <c r="G10" s="70">
        <v>14</v>
      </c>
      <c r="H10" s="46" t="str">
        <f>$B7</f>
        <v>METYLOVICE B</v>
      </c>
    </row>
    <row r="11" spans="1:39" ht="20.100000000000001" customHeight="1" x14ac:dyDescent="0.3">
      <c r="B11" s="51"/>
      <c r="C11" s="51"/>
      <c r="D11" s="13" t="str">
        <f>$B3</f>
        <v>SOKOL F-M</v>
      </c>
      <c r="E11" s="70">
        <v>22</v>
      </c>
      <c r="F11" s="71" t="s">
        <v>7</v>
      </c>
      <c r="G11" s="70">
        <v>18</v>
      </c>
      <c r="H11" s="46" t="str">
        <f>$B4</f>
        <v>BRUŠPERK</v>
      </c>
    </row>
    <row r="12" spans="1:39" ht="20.100000000000001" customHeight="1" x14ac:dyDescent="0.3">
      <c r="B12" s="51"/>
      <c r="C12" s="51"/>
      <c r="D12" s="13" t="str">
        <f>$B2</f>
        <v>METYLOVICE A</v>
      </c>
      <c r="E12" s="70">
        <v>31</v>
      </c>
      <c r="F12" s="71" t="s">
        <v>7</v>
      </c>
      <c r="G12" s="70">
        <v>4</v>
      </c>
      <c r="H12" s="46" t="str">
        <f>$B5</f>
        <v>RAŠKOVICE A</v>
      </c>
    </row>
    <row r="13" spans="1:39" ht="20.100000000000001" customHeight="1" x14ac:dyDescent="0.3">
      <c r="B13" s="51"/>
      <c r="C13" s="51"/>
      <c r="D13" s="13" t="str">
        <f>$B8</f>
        <v>ROŽNOV B</v>
      </c>
      <c r="E13" s="70">
        <v>12</v>
      </c>
      <c r="F13" s="71" t="s">
        <v>7</v>
      </c>
      <c r="G13" s="70">
        <v>22</v>
      </c>
      <c r="H13" s="46" t="str">
        <f>$B6</f>
        <v>ROŽNOV A</v>
      </c>
    </row>
    <row r="14" spans="1:39" ht="20.100000000000001" customHeight="1" x14ac:dyDescent="0.3">
      <c r="B14" s="51"/>
      <c r="C14" s="51"/>
      <c r="D14" s="13" t="str">
        <f>$B5</f>
        <v>RAŠKOVICE A</v>
      </c>
      <c r="E14" s="70">
        <v>21</v>
      </c>
      <c r="F14" s="71" t="s">
        <v>7</v>
      </c>
      <c r="G14" s="70">
        <v>14</v>
      </c>
      <c r="H14" s="46" t="str">
        <f>$B3</f>
        <v>SOKOL F-M</v>
      </c>
    </row>
    <row r="15" spans="1:39" ht="20.100000000000001" customHeight="1" x14ac:dyDescent="0.3">
      <c r="B15" s="51"/>
      <c r="C15" s="51"/>
      <c r="D15" s="13" t="str">
        <f>$B6</f>
        <v>ROŽNOV A</v>
      </c>
      <c r="E15" s="70">
        <v>8</v>
      </c>
      <c r="F15" s="71" t="s">
        <v>7</v>
      </c>
      <c r="G15" s="70">
        <v>29</v>
      </c>
      <c r="H15" s="46" t="str">
        <f>$B2</f>
        <v>METYLOVICE A</v>
      </c>
    </row>
    <row r="16" spans="1:39" ht="20.100000000000001" customHeight="1" x14ac:dyDescent="0.3">
      <c r="B16" s="51"/>
      <c r="C16" s="51"/>
      <c r="D16" s="13" t="str">
        <f>$B7</f>
        <v>METYLOVICE B</v>
      </c>
      <c r="E16" s="70">
        <v>10</v>
      </c>
      <c r="F16" s="71" t="s">
        <v>7</v>
      </c>
      <c r="G16" s="70">
        <v>18</v>
      </c>
      <c r="H16" s="46" t="str">
        <f>$B8</f>
        <v>ROŽNOV B</v>
      </c>
    </row>
    <row r="17" spans="2:8" ht="20.100000000000001" customHeight="1" x14ac:dyDescent="0.3">
      <c r="B17" s="51"/>
      <c r="C17" s="51"/>
      <c r="D17" s="13" t="str">
        <f>$B4</f>
        <v>BRUŠPERK</v>
      </c>
      <c r="E17" s="70">
        <v>13</v>
      </c>
      <c r="F17" s="71" t="s">
        <v>7</v>
      </c>
      <c r="G17" s="70">
        <v>23</v>
      </c>
      <c r="H17" s="46" t="str">
        <f>$B5</f>
        <v>RAŠKOVICE A</v>
      </c>
    </row>
    <row r="18" spans="2:8" ht="20.100000000000001" customHeight="1" x14ac:dyDescent="0.3">
      <c r="B18" s="51"/>
      <c r="C18" s="51"/>
      <c r="D18" s="13" t="str">
        <f>$B3</f>
        <v>SOKOL F-M</v>
      </c>
      <c r="E18" s="70">
        <v>17</v>
      </c>
      <c r="F18" s="71" t="s">
        <v>7</v>
      </c>
      <c r="G18" s="70">
        <v>15</v>
      </c>
      <c r="H18" s="46" t="str">
        <f>$B6</f>
        <v>ROŽNOV A</v>
      </c>
    </row>
    <row r="19" spans="2:8" ht="20.100000000000001" customHeight="1" x14ac:dyDescent="0.3">
      <c r="B19" s="51"/>
      <c r="C19" s="51"/>
      <c r="D19" s="13" t="str">
        <f>$B2</f>
        <v>METYLOVICE A</v>
      </c>
      <c r="E19" s="70">
        <v>27</v>
      </c>
      <c r="F19" s="71" t="s">
        <v>7</v>
      </c>
      <c r="G19" s="70">
        <v>8</v>
      </c>
      <c r="H19" s="46" t="str">
        <f>$B7</f>
        <v>METYLOVICE B</v>
      </c>
    </row>
    <row r="20" spans="2:8" ht="20.100000000000001" customHeight="1" x14ac:dyDescent="0.3">
      <c r="B20" s="51"/>
      <c r="C20" s="51"/>
      <c r="D20" s="13" t="str">
        <f>$B6</f>
        <v>ROŽNOV A</v>
      </c>
      <c r="E20" s="70">
        <v>25</v>
      </c>
      <c r="F20" s="71" t="s">
        <v>7</v>
      </c>
      <c r="G20" s="70">
        <v>10</v>
      </c>
      <c r="H20" s="46" t="str">
        <f>$B4</f>
        <v>BRUŠPERK</v>
      </c>
    </row>
    <row r="21" spans="2:8" ht="20.100000000000001" customHeight="1" x14ac:dyDescent="0.3">
      <c r="B21" s="51"/>
      <c r="C21" s="51"/>
      <c r="D21" s="13" t="str">
        <f>$B7</f>
        <v>METYLOVICE B</v>
      </c>
      <c r="E21" s="70">
        <v>19</v>
      </c>
      <c r="F21" s="71" t="s">
        <v>7</v>
      </c>
      <c r="G21" s="70">
        <v>13</v>
      </c>
      <c r="H21" s="46" t="str">
        <f>$B3</f>
        <v>SOKOL F-M</v>
      </c>
    </row>
    <row r="22" spans="2:8" ht="20.100000000000001" customHeight="1" thickBot="1" x14ac:dyDescent="0.35">
      <c r="B22" s="51"/>
      <c r="C22" s="51"/>
      <c r="D22" s="14" t="str">
        <f>$B8</f>
        <v>ROŽNOV B</v>
      </c>
      <c r="E22" s="73">
        <v>13</v>
      </c>
      <c r="F22" s="35" t="s">
        <v>7</v>
      </c>
      <c r="G22" s="73">
        <v>19</v>
      </c>
      <c r="H22" s="36" t="str">
        <f>$B2</f>
        <v>METYLOVICE A</v>
      </c>
    </row>
  </sheetData>
  <mergeCells count="20">
    <mergeCell ref="AH1:AH2"/>
    <mergeCell ref="AJ1:AM2"/>
    <mergeCell ref="L2:N2"/>
    <mergeCell ref="O2:Q2"/>
    <mergeCell ref="R2:T2"/>
    <mergeCell ref="U2:W2"/>
    <mergeCell ref="X2:Z2"/>
    <mergeCell ref="AA2:AC2"/>
    <mergeCell ref="AD2:AF2"/>
    <mergeCell ref="U1:W1"/>
    <mergeCell ref="X1:Z1"/>
    <mergeCell ref="AA1:AC1"/>
    <mergeCell ref="AD1:AF1"/>
    <mergeCell ref="AG1:AG2"/>
    <mergeCell ref="AI1:AI2"/>
    <mergeCell ref="A1:H1"/>
    <mergeCell ref="J1:K2"/>
    <mergeCell ref="L1:N1"/>
    <mergeCell ref="O1:Q1"/>
    <mergeCell ref="R1:T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25E8F-9C4F-4544-959A-E9C4DB091C35}">
  <sheetPr>
    <tabColor theme="0"/>
  </sheetPr>
  <dimension ref="A1:Q27"/>
  <sheetViews>
    <sheetView zoomScaleNormal="100" workbookViewId="0">
      <selection activeCell="H18" sqref="H18"/>
    </sheetView>
  </sheetViews>
  <sheetFormatPr defaultColWidth="9.109375" defaultRowHeight="15.6" x14ac:dyDescent="0.3"/>
  <cols>
    <col min="1" max="1" width="9.33203125" style="111" customWidth="1"/>
    <col min="2" max="2" width="21.44140625" style="111" customWidth="1"/>
    <col min="3" max="4" width="9.77734375" style="111" customWidth="1"/>
    <col min="5" max="5" width="21.5546875" style="111" customWidth="1"/>
    <col min="6" max="6" width="10" style="111" customWidth="1"/>
    <col min="7" max="7" width="7.21875" style="111" customWidth="1"/>
    <col min="8" max="8" width="17.5546875" style="111" customWidth="1"/>
    <col min="9" max="9" width="9.33203125" style="111" customWidth="1"/>
    <col min="10" max="10" width="9.109375" style="111"/>
    <col min="11" max="11" width="23.21875" style="111" customWidth="1"/>
    <col min="12" max="12" width="10.21875" style="111" customWidth="1"/>
    <col min="13" max="13" width="10.6640625" style="111" customWidth="1"/>
    <col min="14" max="14" width="19.6640625" style="111" customWidth="1"/>
    <col min="15" max="16384" width="9.109375" style="111"/>
  </cols>
  <sheetData>
    <row r="1" spans="1:15" ht="16.2" thickBot="1" x14ac:dyDescent="0.35">
      <c r="A1" s="289" t="s">
        <v>50</v>
      </c>
      <c r="B1" s="301" t="s">
        <v>51</v>
      </c>
      <c r="C1" s="301" t="s">
        <v>52</v>
      </c>
      <c r="D1" s="295" t="s">
        <v>50</v>
      </c>
      <c r="E1" s="302" t="s">
        <v>53</v>
      </c>
      <c r="F1" s="302" t="s">
        <v>52</v>
      </c>
      <c r="G1" s="295" t="s">
        <v>50</v>
      </c>
      <c r="H1" s="303" t="s">
        <v>43</v>
      </c>
      <c r="I1" s="303" t="s">
        <v>52</v>
      </c>
      <c r="J1" s="295" t="s">
        <v>50</v>
      </c>
      <c r="K1" s="369" t="s">
        <v>44</v>
      </c>
      <c r="L1" s="369" t="s">
        <v>52</v>
      </c>
      <c r="M1" s="295" t="s">
        <v>50</v>
      </c>
      <c r="N1" s="304" t="s">
        <v>45</v>
      </c>
      <c r="O1" s="305" t="s">
        <v>52</v>
      </c>
    </row>
    <row r="2" spans="1:15" x14ac:dyDescent="0.3">
      <c r="A2" s="326" t="s">
        <v>214</v>
      </c>
      <c r="B2" s="358" t="s">
        <v>64</v>
      </c>
      <c r="C2" s="359">
        <v>2</v>
      </c>
      <c r="D2" s="355" t="s">
        <v>214</v>
      </c>
      <c r="E2" s="362" t="s">
        <v>64</v>
      </c>
      <c r="F2" s="363">
        <v>2</v>
      </c>
      <c r="G2" s="353">
        <v>1</v>
      </c>
      <c r="H2" s="324" t="s">
        <v>55</v>
      </c>
      <c r="I2" s="402">
        <v>2</v>
      </c>
      <c r="J2" s="410" t="s">
        <v>214</v>
      </c>
      <c r="K2" s="370" t="s">
        <v>64</v>
      </c>
      <c r="L2" s="417">
        <v>2</v>
      </c>
      <c r="M2" s="424" t="s">
        <v>214</v>
      </c>
      <c r="N2" s="364" t="s">
        <v>64</v>
      </c>
      <c r="O2" s="365">
        <v>3</v>
      </c>
    </row>
    <row r="3" spans="1:15" x14ac:dyDescent="0.3">
      <c r="A3" s="309" t="s">
        <v>215</v>
      </c>
      <c r="B3" s="360" t="s">
        <v>56</v>
      </c>
      <c r="C3" s="361">
        <v>2</v>
      </c>
      <c r="D3" s="356" t="s">
        <v>216</v>
      </c>
      <c r="E3" s="316" t="s">
        <v>56</v>
      </c>
      <c r="F3" s="311">
        <v>2</v>
      </c>
      <c r="G3" s="354">
        <v>2</v>
      </c>
      <c r="H3" s="325" t="s">
        <v>58</v>
      </c>
      <c r="I3" s="403">
        <v>3</v>
      </c>
      <c r="J3" s="411" t="s">
        <v>216</v>
      </c>
      <c r="K3" s="371" t="s">
        <v>60</v>
      </c>
      <c r="L3" s="418">
        <v>3</v>
      </c>
      <c r="M3" s="425" t="s">
        <v>217</v>
      </c>
      <c r="N3" s="321" t="s">
        <v>56</v>
      </c>
      <c r="O3" s="312">
        <v>3</v>
      </c>
    </row>
    <row r="4" spans="1:15" x14ac:dyDescent="0.3">
      <c r="A4" s="309" t="s">
        <v>218</v>
      </c>
      <c r="B4" s="315" t="s">
        <v>60</v>
      </c>
      <c r="C4" s="310">
        <v>3</v>
      </c>
      <c r="D4" s="356" t="s">
        <v>218</v>
      </c>
      <c r="E4" s="316" t="s">
        <v>59</v>
      </c>
      <c r="F4" s="311">
        <v>2</v>
      </c>
      <c r="G4" s="354">
        <v>3</v>
      </c>
      <c r="H4" s="325" t="s">
        <v>61</v>
      </c>
      <c r="I4" s="403">
        <v>2</v>
      </c>
      <c r="J4" s="411" t="s">
        <v>219</v>
      </c>
      <c r="K4" s="371" t="s">
        <v>63</v>
      </c>
      <c r="L4" s="418">
        <v>2</v>
      </c>
      <c r="M4" s="425" t="s">
        <v>220</v>
      </c>
      <c r="N4" s="321" t="s">
        <v>263</v>
      </c>
      <c r="O4" s="312">
        <v>4</v>
      </c>
    </row>
    <row r="5" spans="1:15" x14ac:dyDescent="0.3">
      <c r="A5" s="309" t="s">
        <v>221</v>
      </c>
      <c r="B5" s="315" t="s">
        <v>63</v>
      </c>
      <c r="C5" s="310">
        <v>2</v>
      </c>
      <c r="D5" s="356" t="s">
        <v>222</v>
      </c>
      <c r="E5" s="316" t="s">
        <v>55</v>
      </c>
      <c r="F5" s="311">
        <v>2</v>
      </c>
      <c r="G5" s="354">
        <v>4</v>
      </c>
      <c r="H5" s="325" t="s">
        <v>64</v>
      </c>
      <c r="I5" s="403">
        <v>2</v>
      </c>
      <c r="J5" s="411" t="s">
        <v>221</v>
      </c>
      <c r="K5" s="371" t="s">
        <v>55</v>
      </c>
      <c r="L5" s="418">
        <v>2</v>
      </c>
      <c r="M5" s="425" t="s">
        <v>221</v>
      </c>
      <c r="N5" s="321" t="s">
        <v>65</v>
      </c>
      <c r="O5" s="312">
        <v>3</v>
      </c>
    </row>
    <row r="6" spans="1:15" x14ac:dyDescent="0.3">
      <c r="A6" s="309" t="s">
        <v>223</v>
      </c>
      <c r="B6" s="315" t="s">
        <v>66</v>
      </c>
      <c r="C6" s="310">
        <v>2</v>
      </c>
      <c r="D6" s="356" t="s">
        <v>223</v>
      </c>
      <c r="E6" s="318" t="s">
        <v>67</v>
      </c>
      <c r="F6" s="311">
        <v>3</v>
      </c>
      <c r="G6" s="354">
        <v>5</v>
      </c>
      <c r="H6" s="325" t="s">
        <v>80</v>
      </c>
      <c r="I6" s="403">
        <v>2</v>
      </c>
      <c r="J6" s="411" t="s">
        <v>224</v>
      </c>
      <c r="K6" s="371" t="s">
        <v>72</v>
      </c>
      <c r="L6" s="418">
        <v>2</v>
      </c>
      <c r="M6" s="425" t="s">
        <v>223</v>
      </c>
      <c r="N6" s="321" t="s">
        <v>68</v>
      </c>
      <c r="O6" s="312">
        <v>3</v>
      </c>
    </row>
    <row r="7" spans="1:15" x14ac:dyDescent="0.3">
      <c r="A7" s="309" t="s">
        <v>225</v>
      </c>
      <c r="B7" s="314" t="s">
        <v>69</v>
      </c>
      <c r="C7" s="310">
        <v>2</v>
      </c>
      <c r="D7" s="356" t="s">
        <v>226</v>
      </c>
      <c r="E7" s="318" t="s">
        <v>70</v>
      </c>
      <c r="F7" s="311">
        <v>2</v>
      </c>
      <c r="G7" s="354">
        <v>6</v>
      </c>
      <c r="H7" s="325" t="s">
        <v>227</v>
      </c>
      <c r="I7" s="404">
        <v>2</v>
      </c>
      <c r="J7" s="411" t="s">
        <v>225</v>
      </c>
      <c r="K7" s="371" t="s">
        <v>73</v>
      </c>
      <c r="L7" s="418">
        <v>2</v>
      </c>
      <c r="M7" s="425" t="s">
        <v>228</v>
      </c>
      <c r="N7" s="322" t="s">
        <v>74</v>
      </c>
      <c r="O7" s="312">
        <v>3</v>
      </c>
    </row>
    <row r="8" spans="1:15" x14ac:dyDescent="0.3">
      <c r="A8" s="309" t="s">
        <v>229</v>
      </c>
      <c r="B8" s="314" t="s">
        <v>71</v>
      </c>
      <c r="C8" s="310">
        <v>2</v>
      </c>
      <c r="D8" s="356" t="s">
        <v>230</v>
      </c>
      <c r="E8" s="319" t="s">
        <v>71</v>
      </c>
      <c r="F8" s="311">
        <v>2</v>
      </c>
      <c r="G8" s="354">
        <v>7</v>
      </c>
      <c r="H8" s="325" t="s">
        <v>84</v>
      </c>
      <c r="I8" s="403">
        <v>2</v>
      </c>
      <c r="J8" s="411" t="s">
        <v>231</v>
      </c>
      <c r="K8" s="371" t="s">
        <v>71</v>
      </c>
      <c r="L8" s="418">
        <v>2</v>
      </c>
      <c r="M8" s="425" t="s">
        <v>229</v>
      </c>
      <c r="N8" s="322" t="s">
        <v>77</v>
      </c>
      <c r="O8" s="312">
        <v>3</v>
      </c>
    </row>
    <row r="9" spans="1:15" x14ac:dyDescent="0.3">
      <c r="A9" s="309" t="s">
        <v>232</v>
      </c>
      <c r="B9" s="314" t="s">
        <v>75</v>
      </c>
      <c r="C9" s="310">
        <v>2</v>
      </c>
      <c r="D9" s="356" t="s">
        <v>233</v>
      </c>
      <c r="E9" s="320" t="s">
        <v>76</v>
      </c>
      <c r="F9" s="311">
        <v>2</v>
      </c>
      <c r="G9" s="287"/>
      <c r="H9" s="286"/>
      <c r="I9" s="405"/>
      <c r="J9" s="411" t="s">
        <v>233</v>
      </c>
      <c r="K9" s="371" t="s">
        <v>80</v>
      </c>
      <c r="L9" s="418">
        <v>2</v>
      </c>
      <c r="M9" s="425" t="s">
        <v>233</v>
      </c>
      <c r="N9" s="322" t="s">
        <v>81</v>
      </c>
      <c r="O9" s="312">
        <v>3</v>
      </c>
    </row>
    <row r="10" spans="1:15" x14ac:dyDescent="0.3">
      <c r="A10" s="309" t="s">
        <v>234</v>
      </c>
      <c r="B10" s="314" t="s">
        <v>78</v>
      </c>
      <c r="C10" s="310">
        <v>3</v>
      </c>
      <c r="D10" s="356" t="s">
        <v>235</v>
      </c>
      <c r="E10" s="318" t="s">
        <v>79</v>
      </c>
      <c r="F10" s="311">
        <v>3</v>
      </c>
      <c r="G10" s="287"/>
      <c r="H10" s="286"/>
      <c r="I10" s="405"/>
      <c r="J10" s="411" t="s">
        <v>235</v>
      </c>
      <c r="K10" s="371" t="s">
        <v>84</v>
      </c>
      <c r="L10" s="418">
        <v>2</v>
      </c>
      <c r="M10" s="425" t="s">
        <v>235</v>
      </c>
      <c r="N10" s="322" t="s">
        <v>85</v>
      </c>
      <c r="O10" s="312">
        <v>3</v>
      </c>
    </row>
    <row r="11" spans="1:15" x14ac:dyDescent="0.3">
      <c r="A11" s="309" t="s">
        <v>236</v>
      </c>
      <c r="B11" s="314" t="s">
        <v>82</v>
      </c>
      <c r="C11" s="310">
        <v>2</v>
      </c>
      <c r="D11" s="356" t="s">
        <v>237</v>
      </c>
      <c r="E11" s="316" t="s">
        <v>83</v>
      </c>
      <c r="F11" s="311">
        <v>2</v>
      </c>
      <c r="G11" s="287"/>
      <c r="H11" s="286"/>
      <c r="I11" s="405"/>
      <c r="J11" s="411" t="s">
        <v>238</v>
      </c>
      <c r="K11" s="371" t="s">
        <v>87</v>
      </c>
      <c r="L11" s="418">
        <v>2</v>
      </c>
      <c r="M11" s="425" t="s">
        <v>237</v>
      </c>
      <c r="N11" s="321" t="s">
        <v>83</v>
      </c>
      <c r="O11" s="312">
        <v>3</v>
      </c>
    </row>
    <row r="12" spans="1:15" x14ac:dyDescent="0.3">
      <c r="A12" s="309" t="s">
        <v>239</v>
      </c>
      <c r="B12" s="315" t="s">
        <v>95</v>
      </c>
      <c r="C12" s="310">
        <v>2</v>
      </c>
      <c r="D12" s="356" t="s">
        <v>240</v>
      </c>
      <c r="E12" s="316" t="s">
        <v>86</v>
      </c>
      <c r="F12" s="311">
        <v>2</v>
      </c>
      <c r="G12" s="287"/>
      <c r="H12" s="286"/>
      <c r="I12" s="405"/>
      <c r="J12" s="411" t="s">
        <v>241</v>
      </c>
      <c r="K12" s="371" t="s">
        <v>83</v>
      </c>
      <c r="L12" s="418">
        <v>2</v>
      </c>
      <c r="M12" s="425" t="s">
        <v>241</v>
      </c>
      <c r="N12" s="321" t="s">
        <v>86</v>
      </c>
      <c r="O12" s="312">
        <v>4</v>
      </c>
    </row>
    <row r="13" spans="1:15" x14ac:dyDescent="0.3">
      <c r="A13" s="309" t="s">
        <v>242</v>
      </c>
      <c r="B13" s="315" t="s">
        <v>83</v>
      </c>
      <c r="C13" s="310">
        <v>2</v>
      </c>
      <c r="D13" s="356" t="s">
        <v>243</v>
      </c>
      <c r="E13" s="316" t="s">
        <v>88</v>
      </c>
      <c r="F13" s="311">
        <v>2</v>
      </c>
      <c r="G13" s="287"/>
      <c r="H13" s="286"/>
      <c r="I13" s="405"/>
      <c r="J13" s="411" t="s">
        <v>244</v>
      </c>
      <c r="K13" s="371" t="s">
        <v>90</v>
      </c>
      <c r="L13" s="418">
        <v>2</v>
      </c>
      <c r="M13" s="425" t="s">
        <v>244</v>
      </c>
      <c r="N13" s="321" t="s">
        <v>91</v>
      </c>
      <c r="O13" s="312">
        <v>3</v>
      </c>
    </row>
    <row r="14" spans="1:15" x14ac:dyDescent="0.3">
      <c r="A14" s="309" t="s">
        <v>245</v>
      </c>
      <c r="B14" s="315" t="s">
        <v>89</v>
      </c>
      <c r="C14" s="310">
        <v>2</v>
      </c>
      <c r="D14" s="356" t="s">
        <v>246</v>
      </c>
      <c r="E14" s="316" t="s">
        <v>90</v>
      </c>
      <c r="F14" s="311">
        <v>2</v>
      </c>
      <c r="G14" s="287"/>
      <c r="H14" s="286"/>
      <c r="I14" s="405"/>
      <c r="J14" s="411" t="s">
        <v>247</v>
      </c>
      <c r="K14" s="371" t="s">
        <v>93</v>
      </c>
      <c r="L14" s="418">
        <v>2</v>
      </c>
      <c r="M14" s="425" t="s">
        <v>247</v>
      </c>
      <c r="N14" s="321" t="s">
        <v>94</v>
      </c>
      <c r="O14" s="312">
        <v>3</v>
      </c>
    </row>
    <row r="15" spans="1:15" x14ac:dyDescent="0.3">
      <c r="A15" s="309" t="s">
        <v>248</v>
      </c>
      <c r="B15" s="315" t="s">
        <v>92</v>
      </c>
      <c r="C15" s="310">
        <v>2</v>
      </c>
      <c r="D15" s="356" t="s">
        <v>249</v>
      </c>
      <c r="E15" s="316" t="s">
        <v>89</v>
      </c>
      <c r="F15" s="311">
        <v>2</v>
      </c>
      <c r="G15" s="287"/>
      <c r="H15" s="286"/>
      <c r="I15" s="405"/>
      <c r="J15" s="411" t="s">
        <v>250</v>
      </c>
      <c r="K15" s="371" t="s">
        <v>96</v>
      </c>
      <c r="L15" s="418">
        <v>2</v>
      </c>
      <c r="M15" s="425" t="s">
        <v>251</v>
      </c>
      <c r="N15" s="321" t="s">
        <v>92</v>
      </c>
      <c r="O15" s="312">
        <v>3</v>
      </c>
    </row>
    <row r="16" spans="1:15" x14ac:dyDescent="0.3">
      <c r="A16" s="327"/>
      <c r="B16" s="328"/>
      <c r="C16" s="329"/>
      <c r="D16" s="356" t="s">
        <v>252</v>
      </c>
      <c r="E16" s="317" t="s">
        <v>96</v>
      </c>
      <c r="F16" s="311">
        <v>2</v>
      </c>
      <c r="G16" s="287"/>
      <c r="H16" s="286"/>
      <c r="I16" s="405"/>
      <c r="J16" s="411" t="s">
        <v>253</v>
      </c>
      <c r="K16" s="371" t="s">
        <v>98</v>
      </c>
      <c r="L16" s="418">
        <v>2</v>
      </c>
      <c r="M16" s="425" t="s">
        <v>252</v>
      </c>
      <c r="N16" s="323" t="s">
        <v>96</v>
      </c>
      <c r="O16" s="312">
        <v>3</v>
      </c>
    </row>
    <row r="17" spans="1:17" x14ac:dyDescent="0.3">
      <c r="A17" s="308"/>
      <c r="B17" s="307"/>
      <c r="C17" s="307"/>
      <c r="D17" s="356" t="s">
        <v>254</v>
      </c>
      <c r="E17" s="317" t="s">
        <v>98</v>
      </c>
      <c r="F17" s="311">
        <v>2</v>
      </c>
      <c r="G17" s="307"/>
      <c r="H17" s="307"/>
      <c r="I17" s="406"/>
      <c r="J17" s="411" t="s">
        <v>255</v>
      </c>
      <c r="K17" s="371" t="s">
        <v>82</v>
      </c>
      <c r="L17" s="418">
        <v>2</v>
      </c>
      <c r="M17" s="425" t="s">
        <v>256</v>
      </c>
      <c r="N17" s="323" t="s">
        <v>101</v>
      </c>
      <c r="O17" s="313">
        <v>3</v>
      </c>
    </row>
    <row r="18" spans="1:17" x14ac:dyDescent="0.3">
      <c r="A18" s="308"/>
      <c r="B18" s="307"/>
      <c r="C18" s="307"/>
      <c r="D18" s="356" t="s">
        <v>257</v>
      </c>
      <c r="E18" s="317" t="s">
        <v>97</v>
      </c>
      <c r="F18" s="311">
        <v>2</v>
      </c>
      <c r="G18" s="307"/>
      <c r="H18" s="307"/>
      <c r="I18" s="406"/>
      <c r="J18" s="288"/>
      <c r="K18" s="307"/>
      <c r="L18" s="406"/>
      <c r="M18" s="425" t="s">
        <v>258</v>
      </c>
      <c r="N18" s="323" t="s">
        <v>104</v>
      </c>
      <c r="O18" s="313">
        <v>4</v>
      </c>
    </row>
    <row r="19" spans="1:17" x14ac:dyDescent="0.3">
      <c r="A19" s="308"/>
      <c r="B19" s="307"/>
      <c r="C19" s="307"/>
      <c r="D19" s="356" t="s">
        <v>259</v>
      </c>
      <c r="E19" s="317" t="s">
        <v>99</v>
      </c>
      <c r="F19" s="311">
        <v>2</v>
      </c>
      <c r="G19" s="307"/>
      <c r="H19" s="307"/>
      <c r="I19" s="406"/>
      <c r="J19" s="288"/>
      <c r="K19" s="307"/>
      <c r="L19" s="406"/>
      <c r="M19" s="308"/>
      <c r="N19" s="307"/>
      <c r="O19" s="112"/>
    </row>
    <row r="20" spans="1:17" x14ac:dyDescent="0.3">
      <c r="A20" s="308"/>
      <c r="B20" s="307"/>
      <c r="C20" s="307"/>
      <c r="D20" s="356" t="s">
        <v>260</v>
      </c>
      <c r="E20" s="317" t="s">
        <v>100</v>
      </c>
      <c r="F20" s="311">
        <v>2</v>
      </c>
      <c r="G20" s="307"/>
      <c r="H20" s="307"/>
      <c r="I20" s="406"/>
      <c r="J20" s="412"/>
      <c r="K20" s="409"/>
      <c r="L20" s="419"/>
      <c r="M20" s="412"/>
      <c r="N20" s="409"/>
      <c r="O20" s="413"/>
    </row>
    <row r="21" spans="1:17" ht="16.2" thickBot="1" x14ac:dyDescent="0.35">
      <c r="A21" s="339"/>
      <c r="B21" s="340"/>
      <c r="C21" s="340"/>
      <c r="D21" s="357" t="s">
        <v>261</v>
      </c>
      <c r="E21" s="317" t="s">
        <v>62</v>
      </c>
      <c r="F21" s="388">
        <v>2</v>
      </c>
      <c r="G21" s="340"/>
      <c r="H21" s="340"/>
      <c r="I21" s="407"/>
      <c r="J21" s="414"/>
      <c r="K21" s="415"/>
      <c r="L21" s="420"/>
      <c r="M21" s="426"/>
      <c r="N21" s="415"/>
      <c r="O21" s="416"/>
    </row>
    <row r="22" spans="1:17" ht="16.2" thickBot="1" x14ac:dyDescent="0.35">
      <c r="A22" s="390" t="s">
        <v>262</v>
      </c>
      <c r="B22" s="341"/>
      <c r="C22" s="342">
        <f>SUM(C2:C21)</f>
        <v>30</v>
      </c>
      <c r="D22" s="343"/>
      <c r="E22" s="344"/>
      <c r="F22" s="332">
        <f>SUM(F2:F21)</f>
        <v>42</v>
      </c>
      <c r="G22" s="345"/>
      <c r="H22" s="346"/>
      <c r="I22" s="347">
        <f>SUM(I2:I21)</f>
        <v>15</v>
      </c>
      <c r="J22" s="408"/>
      <c r="K22" s="408"/>
      <c r="L22" s="368">
        <f>SUM(L2:L21)</f>
        <v>33</v>
      </c>
      <c r="M22" s="421"/>
      <c r="N22" s="422"/>
      <c r="O22" s="423">
        <f>SUM(O2:O21)</f>
        <v>54</v>
      </c>
      <c r="P22" s="389">
        <f>C22+F22+I22+L22+O22</f>
        <v>174</v>
      </c>
    </row>
    <row r="23" spans="1:17" s="306" customFormat="1" ht="16.2" thickBot="1" x14ac:dyDescent="0.35">
      <c r="A23" s="390" t="s">
        <v>282</v>
      </c>
      <c r="B23" s="341"/>
      <c r="C23" s="427">
        <v>14</v>
      </c>
      <c r="D23" s="344"/>
      <c r="E23" s="344"/>
      <c r="F23" s="331">
        <v>20</v>
      </c>
      <c r="G23" s="346"/>
      <c r="H23" s="346"/>
      <c r="I23" s="348">
        <v>7</v>
      </c>
      <c r="J23" s="349"/>
      <c r="K23" s="349"/>
      <c r="L23" s="350">
        <v>16</v>
      </c>
      <c r="M23" s="351"/>
      <c r="N23" s="351"/>
      <c r="O23" s="352">
        <v>17</v>
      </c>
      <c r="P23" s="389">
        <f>C23+F23+I23+L23+O23</f>
        <v>74</v>
      </c>
    </row>
    <row r="24" spans="1:17" ht="16.2" thickBot="1" x14ac:dyDescent="0.35">
      <c r="G24" s="4"/>
    </row>
    <row r="25" spans="1:17" ht="16.2" thickBot="1" x14ac:dyDescent="0.35">
      <c r="A25" s="377" t="s">
        <v>274</v>
      </c>
      <c r="B25" s="245"/>
      <c r="C25" s="245"/>
      <c r="D25" s="380" t="s">
        <v>273</v>
      </c>
      <c r="E25" s="245"/>
      <c r="F25" s="245"/>
      <c r="G25" s="398" t="s">
        <v>275</v>
      </c>
      <c r="H25" s="249"/>
      <c r="I25" s="250"/>
      <c r="J25" s="372" t="s">
        <v>276</v>
      </c>
      <c r="K25" s="373"/>
      <c r="L25" s="374"/>
      <c r="M25" s="382" t="s">
        <v>277</v>
      </c>
      <c r="N25" s="245"/>
      <c r="O25" s="246"/>
    </row>
    <row r="26" spans="1:17" ht="47.4" thickBot="1" x14ac:dyDescent="0.35">
      <c r="A26" s="385" t="s">
        <v>264</v>
      </c>
      <c r="B26" s="375" t="s">
        <v>102</v>
      </c>
      <c r="C26" s="376" t="s">
        <v>272</v>
      </c>
      <c r="D26" s="386" t="s">
        <v>264</v>
      </c>
      <c r="E26" s="378" t="s">
        <v>102</v>
      </c>
      <c r="F26" s="379" t="s">
        <v>271</v>
      </c>
      <c r="G26" s="395" t="s">
        <v>264</v>
      </c>
      <c r="H26" s="396" t="s">
        <v>102</v>
      </c>
      <c r="I26" s="397" t="s">
        <v>270</v>
      </c>
      <c r="J26" s="399" t="s">
        <v>103</v>
      </c>
      <c r="K26" s="400" t="s">
        <v>102</v>
      </c>
      <c r="L26" s="401" t="s">
        <v>269</v>
      </c>
      <c r="M26" s="391" t="s">
        <v>103</v>
      </c>
      <c r="N26" s="381" t="s">
        <v>102</v>
      </c>
      <c r="O26" s="387" t="s">
        <v>279</v>
      </c>
      <c r="P26" s="383"/>
      <c r="Q26" s="306"/>
    </row>
    <row r="27" spans="1:17" ht="16.2" thickBot="1" x14ac:dyDescent="0.35">
      <c r="A27" s="333" t="s">
        <v>265</v>
      </c>
      <c r="B27" s="334" t="s">
        <v>210</v>
      </c>
      <c r="C27" s="336">
        <v>4</v>
      </c>
      <c r="D27" s="384" t="s">
        <v>266</v>
      </c>
      <c r="E27" s="335" t="s">
        <v>105</v>
      </c>
      <c r="F27" s="337">
        <v>5</v>
      </c>
      <c r="G27" s="338" t="s">
        <v>267</v>
      </c>
      <c r="H27" s="338">
        <v>1</v>
      </c>
      <c r="I27" s="338">
        <v>2</v>
      </c>
      <c r="J27" s="394" t="s">
        <v>268</v>
      </c>
      <c r="K27" s="393" t="s">
        <v>212</v>
      </c>
      <c r="L27" s="393">
        <v>4</v>
      </c>
      <c r="M27" s="392" t="s">
        <v>278</v>
      </c>
      <c r="N27" s="366" t="s">
        <v>213</v>
      </c>
      <c r="O27" s="367">
        <v>4</v>
      </c>
    </row>
  </sheetData>
  <mergeCells count="5">
    <mergeCell ref="A25:C25"/>
    <mergeCell ref="D25:F25"/>
    <mergeCell ref="G25:I25"/>
    <mergeCell ref="J25:L25"/>
    <mergeCell ref="M25:O2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BCB2C-53E0-4BC8-B64F-5EE3B9ED8A3A}">
  <dimension ref="A1:AM7"/>
  <sheetViews>
    <sheetView topLeftCell="C1" zoomScaleNormal="100" workbookViewId="0">
      <selection activeCell="AF15" sqref="AF15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143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202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106</v>
      </c>
      <c r="C2" s="7"/>
      <c r="D2" s="12" t="str">
        <f>$B2</f>
        <v>RAŠKOVICE A</v>
      </c>
      <c r="E2" s="79">
        <v>17</v>
      </c>
      <c r="F2" s="33" t="s">
        <v>7</v>
      </c>
      <c r="G2" s="79">
        <v>6</v>
      </c>
      <c r="H2" s="34" t="str">
        <f>$B5</f>
        <v>JANOVICE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>RAŠKOVICE A</v>
      </c>
      <c r="V2" s="153"/>
      <c r="W2" s="154"/>
      <c r="X2" s="152" t="str">
        <f>T4</f>
        <v>GREEN VOLEEY B</v>
      </c>
      <c r="Y2" s="153"/>
      <c r="Z2" s="154"/>
      <c r="AA2" s="152" t="str">
        <f>T5</f>
        <v>PRŽNO A</v>
      </c>
      <c r="AB2" s="153"/>
      <c r="AC2" s="154"/>
      <c r="AD2" s="152" t="str">
        <f>T6</f>
        <v>JANOVICE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155</v>
      </c>
      <c r="C3" s="7"/>
      <c r="D3" s="13" t="str">
        <f>$B3</f>
        <v>GREEN VOLEEY B</v>
      </c>
      <c r="E3" s="77">
        <v>21</v>
      </c>
      <c r="F3" s="71" t="s">
        <v>7</v>
      </c>
      <c r="G3" s="77">
        <v>7</v>
      </c>
      <c r="H3" s="46" t="str">
        <f>$B4</f>
        <v>PRŽNO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A'!$B$2</f>
        <v>RAŠKOVICE A</v>
      </c>
      <c r="U3" s="432"/>
      <c r="V3" s="433"/>
      <c r="W3" s="434"/>
      <c r="X3" s="25">
        <f>'4-Z A'!$E$6</f>
        <v>10</v>
      </c>
      <c r="Y3" s="24" t="s">
        <v>7</v>
      </c>
      <c r="Z3" s="27">
        <f>'4-Z A'!$G$6</f>
        <v>14</v>
      </c>
      <c r="AA3" s="25">
        <f>'4-Z A'!$E$4</f>
        <v>18</v>
      </c>
      <c r="AB3" s="24" t="s">
        <v>7</v>
      </c>
      <c r="AC3" s="27">
        <f>'4-Z A'!$G$4</f>
        <v>8</v>
      </c>
      <c r="AD3" s="25">
        <f>'4-Z A'!$E$2</f>
        <v>17</v>
      </c>
      <c r="AE3" s="24" t="s">
        <v>7</v>
      </c>
      <c r="AF3" s="27">
        <f>'4-Z A'!$G$2</f>
        <v>6</v>
      </c>
      <c r="AG3" s="80">
        <f>SUM(IF(U3&gt;W3,1,0),IF(X3&gt;Z3,1,0),IF(AA3&gt;AC3,1,0),IF(AD3&gt;AF3,1,0))</f>
        <v>2</v>
      </c>
      <c r="AH3" s="443">
        <f>_xlfn.RANK.EQ(AI3,$AI$3:$AI$6)</f>
        <v>2</v>
      </c>
      <c r="AI3" s="89">
        <f>1000*AG3+AM3</f>
        <v>2001.6071428571429</v>
      </c>
      <c r="AJ3" s="24">
        <f>U3+X3+AA3+AD3</f>
        <v>45</v>
      </c>
      <c r="AK3" s="24" t="s">
        <v>7</v>
      </c>
      <c r="AL3" s="24">
        <f>W3+Z3+AC3+AF3</f>
        <v>28</v>
      </c>
      <c r="AM3" s="39">
        <f>AJ3/AL3</f>
        <v>1.6071428571428572</v>
      </c>
    </row>
    <row r="4" spans="1:39" ht="20.100000000000001" customHeight="1" x14ac:dyDescent="0.3">
      <c r="A4" s="13" t="s">
        <v>2</v>
      </c>
      <c r="B4" s="18" t="s">
        <v>150</v>
      </c>
      <c r="C4" s="5"/>
      <c r="D4" s="13" t="str">
        <f>$B2</f>
        <v>RAŠKOVICE A</v>
      </c>
      <c r="E4" s="77">
        <v>18</v>
      </c>
      <c r="F4" s="71" t="s">
        <v>7</v>
      </c>
      <c r="G4" s="77">
        <v>8</v>
      </c>
      <c r="H4" s="46" t="str">
        <f>$B4</f>
        <v>PRŽNO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A'!$B$3</f>
        <v>GREEN VOLEEY B</v>
      </c>
      <c r="U4" s="22">
        <f>Z3</f>
        <v>14</v>
      </c>
      <c r="V4" s="3" t="s">
        <v>7</v>
      </c>
      <c r="W4" s="20">
        <f>X3</f>
        <v>10</v>
      </c>
      <c r="X4" s="435"/>
      <c r="Y4" s="436"/>
      <c r="Z4" s="437"/>
      <c r="AA4" s="26">
        <f>'4-Z A'!$E$3</f>
        <v>21</v>
      </c>
      <c r="AB4" s="8" t="s">
        <v>7</v>
      </c>
      <c r="AC4" s="28">
        <f>'4-Z A'!$G$3</f>
        <v>7</v>
      </c>
      <c r="AD4" s="26">
        <f>'4-Z A'!$E$5</f>
        <v>16</v>
      </c>
      <c r="AE4" s="8" t="s">
        <v>7</v>
      </c>
      <c r="AF4" s="28">
        <f>'4-Z A'!$G$5</f>
        <v>11</v>
      </c>
      <c r="AG4" s="81">
        <f t="shared" ref="AG4:AG6" si="0">SUM(IF(U4&gt;W4,1,0),IF(X4&gt;Z4,1,0),IF(AA4&gt;AC4,1,0),IF(AD4&gt;AF4,1,0))</f>
        <v>3</v>
      </c>
      <c r="AH4" s="444">
        <f t="shared" ref="AH4:AH6" si="1">_xlfn.RANK.EQ(AI4,$AI$3:$AI$6)</f>
        <v>1</v>
      </c>
      <c r="AI4" s="89">
        <f t="shared" ref="AI4:AI6" si="2">1000*AG4+AM4</f>
        <v>3001.8214285714284</v>
      </c>
      <c r="AJ4" s="8">
        <f t="shared" ref="AJ4:AJ6" si="3">U4+X4+AA4+AD4</f>
        <v>51</v>
      </c>
      <c r="AK4" s="8" t="s">
        <v>7</v>
      </c>
      <c r="AL4" s="8">
        <f t="shared" ref="AL4:AL6" si="4">W4+Z4+AC4+AF4</f>
        <v>28</v>
      </c>
      <c r="AM4" s="41">
        <f t="shared" ref="AM4:AM6" si="5">AJ4/AL4</f>
        <v>1.8214285714285714</v>
      </c>
    </row>
    <row r="5" spans="1:39" ht="20.100000000000001" customHeight="1" thickBot="1" x14ac:dyDescent="0.35">
      <c r="A5" s="14" t="s">
        <v>3</v>
      </c>
      <c r="B5" s="19" t="s">
        <v>153</v>
      </c>
      <c r="D5" s="13" t="str">
        <f>$B3</f>
        <v>GREEN VOLEEY B</v>
      </c>
      <c r="E5" s="77">
        <v>16</v>
      </c>
      <c r="F5" s="71" t="s">
        <v>7</v>
      </c>
      <c r="G5" s="77">
        <v>11</v>
      </c>
      <c r="H5" s="46" t="str">
        <f>$B5</f>
        <v>JANOVICE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A'!$B$4</f>
        <v>PRŽNO A</v>
      </c>
      <c r="U5" s="22">
        <f>AC3</f>
        <v>8</v>
      </c>
      <c r="V5" s="3" t="s">
        <v>7</v>
      </c>
      <c r="W5" s="20">
        <f>AA3</f>
        <v>18</v>
      </c>
      <c r="X5" s="22">
        <f>AC4</f>
        <v>7</v>
      </c>
      <c r="Y5" s="3" t="s">
        <v>7</v>
      </c>
      <c r="Z5" s="20">
        <f>AA4</f>
        <v>21</v>
      </c>
      <c r="AA5" s="435"/>
      <c r="AB5" s="436"/>
      <c r="AC5" s="437"/>
      <c r="AD5" s="26">
        <f>'4-Z A'!$E$7</f>
        <v>8</v>
      </c>
      <c r="AE5" s="8" t="s">
        <v>7</v>
      </c>
      <c r="AF5" s="28">
        <f>'4-Z A'!$G$7</f>
        <v>24</v>
      </c>
      <c r="AG5" s="81">
        <f t="shared" si="0"/>
        <v>0</v>
      </c>
      <c r="AH5" s="444">
        <f t="shared" si="1"/>
        <v>4</v>
      </c>
      <c r="AI5" s="89">
        <f t="shared" si="2"/>
        <v>0.36507936507936506</v>
      </c>
      <c r="AJ5" s="8">
        <f t="shared" si="3"/>
        <v>23</v>
      </c>
      <c r="AK5" s="8" t="s">
        <v>7</v>
      </c>
      <c r="AL5" s="8">
        <f t="shared" si="4"/>
        <v>63</v>
      </c>
      <c r="AM5" s="41">
        <f t="shared" si="5"/>
        <v>0.36507936507936506</v>
      </c>
    </row>
    <row r="6" spans="1:39" ht="20.100000000000001" customHeight="1" thickBot="1" x14ac:dyDescent="0.35">
      <c r="D6" s="13" t="str">
        <f>$B2</f>
        <v>RAŠKOVICE A</v>
      </c>
      <c r="E6" s="77">
        <v>10</v>
      </c>
      <c r="F6" s="71" t="s">
        <v>7</v>
      </c>
      <c r="G6" s="77">
        <v>14</v>
      </c>
      <c r="H6" s="46" t="str">
        <f>$B3</f>
        <v>GREEN VOLEEY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A'!$B$5</f>
        <v>JANOVICE</v>
      </c>
      <c r="U6" s="23">
        <f>AF3</f>
        <v>6</v>
      </c>
      <c r="V6" s="6" t="s">
        <v>7</v>
      </c>
      <c r="W6" s="21">
        <f>AD3</f>
        <v>17</v>
      </c>
      <c r="X6" s="23">
        <f>AF4</f>
        <v>11</v>
      </c>
      <c r="Y6" s="6" t="s">
        <v>7</v>
      </c>
      <c r="Z6" s="21">
        <f>AD4</f>
        <v>16</v>
      </c>
      <c r="AA6" s="23">
        <f>AF5</f>
        <v>24</v>
      </c>
      <c r="AB6" s="6" t="s">
        <v>7</v>
      </c>
      <c r="AC6" s="21">
        <f>AD5</f>
        <v>8</v>
      </c>
      <c r="AD6" s="438"/>
      <c r="AE6" s="439"/>
      <c r="AF6" s="440"/>
      <c r="AG6" s="82">
        <f t="shared" si="0"/>
        <v>1</v>
      </c>
      <c r="AH6" s="445">
        <f t="shared" si="1"/>
        <v>3</v>
      </c>
      <c r="AI6" s="89">
        <f t="shared" si="2"/>
        <v>1001</v>
      </c>
      <c r="AJ6" s="29">
        <f t="shared" si="3"/>
        <v>41</v>
      </c>
      <c r="AK6" s="29" t="s">
        <v>7</v>
      </c>
      <c r="AL6" s="29">
        <f t="shared" si="4"/>
        <v>41</v>
      </c>
      <c r="AM6" s="44">
        <f t="shared" si="5"/>
        <v>1</v>
      </c>
    </row>
    <row r="7" spans="1:39" ht="20.100000000000001" customHeight="1" thickBot="1" x14ac:dyDescent="0.35">
      <c r="D7" s="14" t="str">
        <f>$B4</f>
        <v>PRŽNO A</v>
      </c>
      <c r="E7" s="78">
        <v>8</v>
      </c>
      <c r="F7" s="35" t="s">
        <v>7</v>
      </c>
      <c r="G7" s="78">
        <v>24</v>
      </c>
      <c r="H7" s="36" t="str">
        <f>$B5</f>
        <v>JANOVICE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CCCAE-8B3D-4E7E-A999-5C9AF216C848}">
  <dimension ref="A1:AP11"/>
  <sheetViews>
    <sheetView topLeftCell="E1" zoomScaleNormal="100" workbookViewId="0">
      <selection activeCell="AG16" sqref="AG16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14.5546875" bestFit="1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95" t="s">
        <v>144</v>
      </c>
      <c r="B1" s="196"/>
      <c r="C1" s="196"/>
      <c r="D1" s="196"/>
      <c r="E1" s="196"/>
      <c r="F1" s="196"/>
      <c r="G1" s="196"/>
      <c r="H1" s="197"/>
      <c r="S1" s="198" t="s">
        <v>203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449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145</v>
      </c>
      <c r="D2" s="63" t="str">
        <f>$B3</f>
        <v>KUNČICE A</v>
      </c>
      <c r="E2" s="74">
        <v>14</v>
      </c>
      <c r="F2" s="33" t="s">
        <v>7</v>
      </c>
      <c r="G2" s="75">
        <v>9</v>
      </c>
      <c r="H2" s="34" t="str">
        <f>$B6</f>
        <v>RAŠKOVICE C</v>
      </c>
      <c r="I2" s="10"/>
      <c r="J2" s="10"/>
      <c r="K2" s="10"/>
      <c r="L2" s="10"/>
      <c r="M2" s="10"/>
      <c r="N2" s="10"/>
      <c r="O2" s="10"/>
      <c r="P2" s="11"/>
      <c r="S2" s="200"/>
      <c r="T2" s="201"/>
      <c r="U2" s="152" t="str">
        <f>T3</f>
        <v>SOKOL FM</v>
      </c>
      <c r="V2" s="153"/>
      <c r="W2" s="154"/>
      <c r="X2" s="152" t="str">
        <f>T4</f>
        <v>KUNČICE A</v>
      </c>
      <c r="Y2" s="153"/>
      <c r="Z2" s="154"/>
      <c r="AA2" s="152" t="str">
        <f>T5</f>
        <v>PALKOVICE B</v>
      </c>
      <c r="AB2" s="153"/>
      <c r="AC2" s="154"/>
      <c r="AD2" s="152" t="str">
        <f>T6</f>
        <v>GREEN VOLLEY C</v>
      </c>
      <c r="AE2" s="153"/>
      <c r="AF2" s="154"/>
      <c r="AG2" s="152" t="str">
        <f>T7</f>
        <v>RAŠKOVICE C</v>
      </c>
      <c r="AH2" s="153"/>
      <c r="AI2" s="154"/>
      <c r="AJ2" s="156"/>
      <c r="AK2" s="450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107</v>
      </c>
      <c r="D3" s="64" t="str">
        <f>$B4</f>
        <v>PALKOVICE B</v>
      </c>
      <c r="E3" s="70">
        <v>16</v>
      </c>
      <c r="F3" s="69" t="s">
        <v>7</v>
      </c>
      <c r="G3" s="76">
        <v>11</v>
      </c>
      <c r="H3" s="67" t="str">
        <f>$B5</f>
        <v>GREEN VOLLEY C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'5-Z-B'!$B$2</f>
        <v>SOKOL FM</v>
      </c>
      <c r="U3" s="119"/>
      <c r="V3" s="120"/>
      <c r="W3" s="121"/>
      <c r="X3" s="25">
        <f>'5-Z-B'!$E$5</f>
        <v>12</v>
      </c>
      <c r="Y3" s="24" t="s">
        <v>7</v>
      </c>
      <c r="Z3" s="27">
        <f>'5-Z-B'!$G$5</f>
        <v>14</v>
      </c>
      <c r="AA3" s="25">
        <f>'5-Z-B'!$G$6</f>
        <v>13</v>
      </c>
      <c r="AB3" s="24" t="s">
        <v>7</v>
      </c>
      <c r="AC3" s="27">
        <f>'5-Z-B'!$E$6</f>
        <v>12</v>
      </c>
      <c r="AD3" s="25">
        <f>'5-Z-B'!$E$8</f>
        <v>18</v>
      </c>
      <c r="AE3" s="24" t="s">
        <v>7</v>
      </c>
      <c r="AF3" s="27">
        <f>'5-Z-B'!$G$8</f>
        <v>9</v>
      </c>
      <c r="AG3" s="25">
        <f>'5-Z-B'!$G$11</f>
        <v>14</v>
      </c>
      <c r="AH3" s="24" t="s">
        <v>7</v>
      </c>
      <c r="AI3" s="27">
        <f>'5-Z-B'!$E$11</f>
        <v>11</v>
      </c>
      <c r="AJ3" s="38">
        <f>SUM(IF(U3&gt;W3,1,0),IF(X3&gt;Z3,1,0),IF(AA3&gt;AC3,1,0),IF(AD3&gt;AF3,1,0),IF(AG3&gt;AI3,1,0))</f>
        <v>3</v>
      </c>
      <c r="AK3" s="444">
        <f>_xlfn.RANK.EQ(AL3,$AL$3:$AL$7)</f>
        <v>2</v>
      </c>
      <c r="AL3" s="86">
        <f>1000*AJ3+AP3</f>
        <v>3001.2391304347825</v>
      </c>
      <c r="AM3" s="24">
        <f>U3+X3+AA3+AD3+AG3</f>
        <v>57</v>
      </c>
      <c r="AN3" s="24" t="s">
        <v>7</v>
      </c>
      <c r="AO3" s="24">
        <f>Z3+AC3+AF3+AI3+W3</f>
        <v>46</v>
      </c>
      <c r="AP3" s="39">
        <f>AM3/AO3</f>
        <v>1.2391304347826086</v>
      </c>
    </row>
    <row r="4" spans="1:42" ht="20.100000000000001" customHeight="1" x14ac:dyDescent="0.3">
      <c r="A4" s="13" t="s">
        <v>2</v>
      </c>
      <c r="B4" s="49" t="s">
        <v>120</v>
      </c>
      <c r="D4" s="64" t="str">
        <f>$B6</f>
        <v>RAŠKOVICE C</v>
      </c>
      <c r="E4" s="70">
        <v>15</v>
      </c>
      <c r="F4" s="69" t="s">
        <v>7</v>
      </c>
      <c r="G4" s="76">
        <v>11</v>
      </c>
      <c r="H4" s="67" t="str">
        <f>$B4</f>
        <v>PALKOVICE B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'5-Z-B'!$B$3</f>
        <v>KUNČICE A</v>
      </c>
      <c r="U4" s="22">
        <f>Z3</f>
        <v>14</v>
      </c>
      <c r="V4" s="3" t="s">
        <v>7</v>
      </c>
      <c r="W4" s="20">
        <f>X3</f>
        <v>12</v>
      </c>
      <c r="X4" s="122"/>
      <c r="Y4" s="123"/>
      <c r="Z4" s="124"/>
      <c r="AA4" s="26">
        <f>'5-Z-B'!$E$9</f>
        <v>18</v>
      </c>
      <c r="AB4" s="8" t="s">
        <v>7</v>
      </c>
      <c r="AC4" s="28">
        <f>'5-Z-B'!$G$9</f>
        <v>10</v>
      </c>
      <c r="AD4" s="26">
        <f>'5-Z-B'!$G$10</f>
        <v>17</v>
      </c>
      <c r="AE4" s="8" t="s">
        <v>7</v>
      </c>
      <c r="AF4" s="28">
        <f>'5-Z-B'!$E$10</f>
        <v>12</v>
      </c>
      <c r="AG4" s="26">
        <f>'5-Z-B'!$E$2</f>
        <v>14</v>
      </c>
      <c r="AH4" s="8" t="s">
        <v>7</v>
      </c>
      <c r="AI4" s="28">
        <f>'5-Z-B'!$G$2</f>
        <v>9</v>
      </c>
      <c r="AJ4" s="9">
        <f t="shared" ref="AJ4:AJ7" si="0">SUM(IF(U4&gt;W4,1,0),IF(X4&gt;Z4,1,0),IF(AA4&gt;AC4,1,0),IF(AD4&gt;AF4,1,0),IF(AG4&gt;AI4,1,0))</f>
        <v>4</v>
      </c>
      <c r="AK4" s="444">
        <f t="shared" ref="AK4:AK7" si="1">_xlfn.RANK.EQ(AL4,$AL$3:$AL$7)</f>
        <v>1</v>
      </c>
      <c r="AL4" s="86">
        <f t="shared" ref="AL4:AL7" si="2">1000*AJ4+AP4</f>
        <v>4001.4651162790697</v>
      </c>
      <c r="AM4" s="8">
        <f t="shared" ref="AM4:AM7" si="3">U4+X4+AA4+AD4+AG4</f>
        <v>63</v>
      </c>
      <c r="AN4" s="8" t="s">
        <v>7</v>
      </c>
      <c r="AO4" s="8">
        <f t="shared" ref="AO4:AO7" si="4">Z4+AC4+AF4+AI4+W4</f>
        <v>43</v>
      </c>
      <c r="AP4" s="41">
        <f t="shared" ref="AP4:AP7" si="5">AM4/AO4</f>
        <v>1.4651162790697674</v>
      </c>
    </row>
    <row r="5" spans="1:42" ht="20.100000000000001" customHeight="1" x14ac:dyDescent="0.3">
      <c r="A5" s="13" t="s">
        <v>3</v>
      </c>
      <c r="B5" s="49" t="s">
        <v>152</v>
      </c>
      <c r="D5" s="65" t="str">
        <f>$B2</f>
        <v>SOKOL FM</v>
      </c>
      <c r="E5" s="70">
        <v>12</v>
      </c>
      <c r="F5" s="71" t="s">
        <v>7</v>
      </c>
      <c r="G5" s="76">
        <v>14</v>
      </c>
      <c r="H5" s="46" t="str">
        <f>$B3</f>
        <v>KUNČICE A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'5-Z-B'!$B$4</f>
        <v>PALKOVICE B</v>
      </c>
      <c r="U5" s="22">
        <f>AC3</f>
        <v>12</v>
      </c>
      <c r="V5" s="3" t="s">
        <v>7</v>
      </c>
      <c r="W5" s="20">
        <f>AA3</f>
        <v>13</v>
      </c>
      <c r="X5" s="22">
        <f>AC4</f>
        <v>10</v>
      </c>
      <c r="Y5" s="3" t="s">
        <v>7</v>
      </c>
      <c r="Z5" s="20">
        <f>AA4</f>
        <v>18</v>
      </c>
      <c r="AA5" s="122"/>
      <c r="AB5" s="123"/>
      <c r="AC5" s="124"/>
      <c r="AD5" s="26">
        <f>'5-Z-B'!$E$3</f>
        <v>16</v>
      </c>
      <c r="AE5" s="8" t="s">
        <v>7</v>
      </c>
      <c r="AF5" s="28">
        <f>'5-Z-B'!$G$3</f>
        <v>11</v>
      </c>
      <c r="AG5" s="26">
        <f>'5-Z-B'!$G$4</f>
        <v>11</v>
      </c>
      <c r="AH5" s="8" t="s">
        <v>7</v>
      </c>
      <c r="AI5" s="28">
        <f>'5-Z-B'!$E$4</f>
        <v>15</v>
      </c>
      <c r="AJ5" s="9">
        <f t="shared" si="0"/>
        <v>1</v>
      </c>
      <c r="AK5" s="444">
        <f t="shared" si="1"/>
        <v>4</v>
      </c>
      <c r="AL5" s="86">
        <f t="shared" si="2"/>
        <v>1000.859649122807</v>
      </c>
      <c r="AM5" s="8">
        <f t="shared" si="3"/>
        <v>49</v>
      </c>
      <c r="AN5" s="8" t="s">
        <v>7</v>
      </c>
      <c r="AO5" s="8">
        <f t="shared" si="4"/>
        <v>57</v>
      </c>
      <c r="AP5" s="41">
        <f t="shared" si="5"/>
        <v>0.85964912280701755</v>
      </c>
    </row>
    <row r="6" spans="1:42" ht="20.100000000000001" customHeight="1" thickBot="1" x14ac:dyDescent="0.35">
      <c r="A6" s="14" t="s">
        <v>4</v>
      </c>
      <c r="B6" s="50" t="s">
        <v>154</v>
      </c>
      <c r="D6" s="64" t="str">
        <f>$B4</f>
        <v>PALKOVICE B</v>
      </c>
      <c r="E6" s="70">
        <v>12</v>
      </c>
      <c r="F6" s="69" t="s">
        <v>7</v>
      </c>
      <c r="G6" s="76">
        <v>13</v>
      </c>
      <c r="H6" s="67" t="str">
        <f>$B2</f>
        <v>SOKOL FM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'5-Z-B'!$B$5</f>
        <v>GREEN VOLLEY C</v>
      </c>
      <c r="U6" s="22">
        <f>AF3</f>
        <v>9</v>
      </c>
      <c r="V6" s="3" t="s">
        <v>7</v>
      </c>
      <c r="W6" s="20">
        <f>AD3</f>
        <v>18</v>
      </c>
      <c r="X6" s="22">
        <f>AF4</f>
        <v>12</v>
      </c>
      <c r="Y6" s="3" t="s">
        <v>7</v>
      </c>
      <c r="Z6" s="20">
        <f>AD4</f>
        <v>17</v>
      </c>
      <c r="AA6" s="22">
        <f>AF5</f>
        <v>11</v>
      </c>
      <c r="AB6" s="3" t="s">
        <v>7</v>
      </c>
      <c r="AC6" s="20">
        <f>AD5</f>
        <v>16</v>
      </c>
      <c r="AD6" s="122"/>
      <c r="AE6" s="123"/>
      <c r="AF6" s="124"/>
      <c r="AG6" s="26">
        <f>'5-Z-B'!$E$7</f>
        <v>16</v>
      </c>
      <c r="AH6" s="8" t="s">
        <v>7</v>
      </c>
      <c r="AI6" s="28">
        <f>'5-Z-B'!$G$7</f>
        <v>13</v>
      </c>
      <c r="AJ6" s="9">
        <f t="shared" si="0"/>
        <v>1</v>
      </c>
      <c r="AK6" s="444">
        <f t="shared" si="1"/>
        <v>5</v>
      </c>
      <c r="AL6" s="86">
        <f t="shared" si="2"/>
        <v>1000.75</v>
      </c>
      <c r="AM6" s="8">
        <f t="shared" si="3"/>
        <v>48</v>
      </c>
      <c r="AN6" s="8" t="s">
        <v>7</v>
      </c>
      <c r="AO6" s="8">
        <f t="shared" si="4"/>
        <v>64</v>
      </c>
      <c r="AP6" s="41">
        <f t="shared" si="5"/>
        <v>0.75</v>
      </c>
    </row>
    <row r="7" spans="1:42" ht="20.100000000000001" customHeight="1" thickBot="1" x14ac:dyDescent="0.35">
      <c r="D7" s="64" t="str">
        <f>$B5</f>
        <v>GREEN VOLLEY C</v>
      </c>
      <c r="E7" s="70">
        <v>16</v>
      </c>
      <c r="F7" s="69" t="s">
        <v>7</v>
      </c>
      <c r="G7" s="76">
        <v>13</v>
      </c>
      <c r="H7" s="67" t="str">
        <f>$B6</f>
        <v>RAŠKOVICE C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'5-Z-B'!$B$6</f>
        <v>RAŠKOVICE C</v>
      </c>
      <c r="U7" s="23">
        <f>AI3</f>
        <v>11</v>
      </c>
      <c r="V7" s="6" t="s">
        <v>7</v>
      </c>
      <c r="W7" s="21">
        <f>AG3</f>
        <v>14</v>
      </c>
      <c r="X7" s="23">
        <f>AI4</f>
        <v>9</v>
      </c>
      <c r="Y7" s="6" t="s">
        <v>7</v>
      </c>
      <c r="Z7" s="21">
        <f>AG4</f>
        <v>14</v>
      </c>
      <c r="AA7" s="23">
        <f>AI5</f>
        <v>15</v>
      </c>
      <c r="AB7" s="6" t="s">
        <v>7</v>
      </c>
      <c r="AC7" s="21">
        <f>AG5</f>
        <v>11</v>
      </c>
      <c r="AD7" s="23">
        <f>AI6</f>
        <v>13</v>
      </c>
      <c r="AE7" s="6" t="s">
        <v>7</v>
      </c>
      <c r="AF7" s="21">
        <f>AG6</f>
        <v>16</v>
      </c>
      <c r="AG7" s="446"/>
      <c r="AH7" s="447"/>
      <c r="AI7" s="448"/>
      <c r="AJ7" s="43">
        <f t="shared" si="0"/>
        <v>1</v>
      </c>
      <c r="AK7" s="445">
        <f t="shared" si="1"/>
        <v>3</v>
      </c>
      <c r="AL7" s="86">
        <f t="shared" si="2"/>
        <v>1000.8727272727273</v>
      </c>
      <c r="AM7" s="29">
        <f t="shared" si="3"/>
        <v>48</v>
      </c>
      <c r="AN7" s="29" t="s">
        <v>7</v>
      </c>
      <c r="AO7" s="29">
        <f t="shared" si="4"/>
        <v>55</v>
      </c>
      <c r="AP7" s="44">
        <f t="shared" si="5"/>
        <v>0.87272727272727268</v>
      </c>
    </row>
    <row r="8" spans="1:42" ht="20.100000000000001" customHeight="1" x14ac:dyDescent="0.3">
      <c r="D8" s="65" t="str">
        <f>$B2</f>
        <v>SOKOL FM</v>
      </c>
      <c r="E8" s="70">
        <v>18</v>
      </c>
      <c r="F8" s="71" t="s">
        <v>7</v>
      </c>
      <c r="G8" s="76">
        <v>9</v>
      </c>
      <c r="H8" s="46" t="str">
        <f>$B5</f>
        <v>GREEN VOLLEY C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KUNČICE A</v>
      </c>
      <c r="E9" s="70">
        <v>18</v>
      </c>
      <c r="F9" s="71" t="s">
        <v>7</v>
      </c>
      <c r="G9" s="70">
        <v>10</v>
      </c>
      <c r="H9" s="46" t="str">
        <f>$B4</f>
        <v>PALKOVICE B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GREEN VOLLEY C</v>
      </c>
      <c r="E10" s="70">
        <v>12</v>
      </c>
      <c r="F10" s="69" t="s">
        <v>7</v>
      </c>
      <c r="G10" s="70">
        <v>17</v>
      </c>
      <c r="H10" s="67" t="str">
        <f>$B3</f>
        <v>KUNČICE A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>RAŠKOVICE C</v>
      </c>
      <c r="E11" s="73">
        <v>11</v>
      </c>
      <c r="F11" s="72" t="s">
        <v>7</v>
      </c>
      <c r="G11" s="73">
        <v>14</v>
      </c>
      <c r="H11" s="68" t="str">
        <f>$B2</f>
        <v>SOKOL FM</v>
      </c>
      <c r="I11" s="15"/>
      <c r="J11" s="15"/>
      <c r="K11" s="15"/>
      <c r="L11" s="15"/>
      <c r="M11" s="15"/>
      <c r="N11" s="15"/>
      <c r="O11" s="15"/>
      <c r="P11" s="16"/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1B99E-4887-4B96-9891-2CD8222F903C}">
  <dimension ref="A1:AM7"/>
  <sheetViews>
    <sheetView topLeftCell="F1" zoomScaleNormal="100" workbookViewId="0">
      <selection activeCell="AE15" sqref="AE15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146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204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147</v>
      </c>
      <c r="C2" s="7"/>
      <c r="D2" s="12" t="str">
        <f>$B2</f>
        <v>METYLOVICE A</v>
      </c>
      <c r="E2" s="79">
        <v>18</v>
      </c>
      <c r="F2" s="33" t="s">
        <v>7</v>
      </c>
      <c r="G2" s="79">
        <v>5</v>
      </c>
      <c r="H2" s="34" t="str">
        <f>$B5</f>
        <v>GREEN D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>METYLOVICE A</v>
      </c>
      <c r="V2" s="153"/>
      <c r="W2" s="154"/>
      <c r="X2" s="152" t="str">
        <f>T4</f>
        <v>RED A</v>
      </c>
      <c r="Y2" s="153"/>
      <c r="Z2" s="154"/>
      <c r="AA2" s="152" t="str">
        <f>T5</f>
        <v>KUNČICE B</v>
      </c>
      <c r="AB2" s="153"/>
      <c r="AC2" s="154"/>
      <c r="AD2" s="152" t="str">
        <f>T6</f>
        <v>GREEN D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156</v>
      </c>
      <c r="C3" s="7"/>
      <c r="D3" s="13" t="str">
        <f>$B3</f>
        <v>RED A</v>
      </c>
      <c r="E3" s="77">
        <v>18</v>
      </c>
      <c r="F3" s="71" t="s">
        <v>7</v>
      </c>
      <c r="G3" s="77">
        <v>13</v>
      </c>
      <c r="H3" s="46" t="str">
        <f>$B4</f>
        <v>KUNČICE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C'!$B$2</f>
        <v>METYLOVICE A</v>
      </c>
      <c r="U3" s="432"/>
      <c r="V3" s="433"/>
      <c r="W3" s="434"/>
      <c r="X3" s="25">
        <f>'4-Z C'!$E$6</f>
        <v>12</v>
      </c>
      <c r="Y3" s="24" t="s">
        <v>7</v>
      </c>
      <c r="Z3" s="27">
        <f>'4-Z C'!$G$6</f>
        <v>10</v>
      </c>
      <c r="AA3" s="25">
        <f>'4-Z C'!$E$4</f>
        <v>18</v>
      </c>
      <c r="AB3" s="24" t="s">
        <v>7</v>
      </c>
      <c r="AC3" s="27">
        <f>'4-Z C'!$G$4</f>
        <v>12</v>
      </c>
      <c r="AD3" s="25">
        <f>'4-Z C'!$E$2</f>
        <v>18</v>
      </c>
      <c r="AE3" s="24" t="s">
        <v>7</v>
      </c>
      <c r="AF3" s="27">
        <f>'4-Z C'!$G$2</f>
        <v>5</v>
      </c>
      <c r="AG3" s="80">
        <f>SUM(IF(U3&gt;W3,1,0),IF(X3&gt;Z3,1,0),IF(AA3&gt;AC3,1,0),IF(AD3&gt;AF3,1,0))</f>
        <v>3</v>
      </c>
      <c r="AH3" s="443">
        <f>_xlfn.RANK.EQ(AI3,$AI$3:$AI$6)</f>
        <v>1</v>
      </c>
      <c r="AI3" s="89">
        <f>1000*AG3+AM3</f>
        <v>3001.7777777777778</v>
      </c>
      <c r="AJ3" s="24">
        <f>U3+X3+AA3+AD3</f>
        <v>48</v>
      </c>
      <c r="AK3" s="24" t="s">
        <v>7</v>
      </c>
      <c r="AL3" s="24">
        <f>W3+Z3+AC3+AF3</f>
        <v>27</v>
      </c>
      <c r="AM3" s="39">
        <f>AJ3/AL3</f>
        <v>1.7777777777777777</v>
      </c>
    </row>
    <row r="4" spans="1:39" ht="20.100000000000001" customHeight="1" x14ac:dyDescent="0.3">
      <c r="A4" s="13" t="s">
        <v>2</v>
      </c>
      <c r="B4" s="18" t="s">
        <v>119</v>
      </c>
      <c r="C4" s="5"/>
      <c r="D4" s="13" t="str">
        <f>$B2</f>
        <v>METYLOVICE A</v>
      </c>
      <c r="E4" s="77">
        <v>18</v>
      </c>
      <c r="F4" s="71" t="s">
        <v>7</v>
      </c>
      <c r="G4" s="77">
        <v>12</v>
      </c>
      <c r="H4" s="46" t="str">
        <f>$B4</f>
        <v>KUNČICE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C'!$B$3</f>
        <v>RED A</v>
      </c>
      <c r="U4" s="22">
        <f>Z3</f>
        <v>10</v>
      </c>
      <c r="V4" s="3" t="s">
        <v>7</v>
      </c>
      <c r="W4" s="20">
        <f>X3</f>
        <v>12</v>
      </c>
      <c r="X4" s="435"/>
      <c r="Y4" s="436"/>
      <c r="Z4" s="437"/>
      <c r="AA4" s="26">
        <f>'4-Z C'!$E$3</f>
        <v>18</v>
      </c>
      <c r="AB4" s="8" t="s">
        <v>7</v>
      </c>
      <c r="AC4" s="28">
        <f>'4-Z C'!$G$3</f>
        <v>13</v>
      </c>
      <c r="AD4" s="26">
        <f>'4-Z C'!$E$5</f>
        <v>14</v>
      </c>
      <c r="AE4" s="8" t="s">
        <v>7</v>
      </c>
      <c r="AF4" s="28">
        <f>'4-Z C'!$G$5</f>
        <v>12</v>
      </c>
      <c r="AG4" s="81">
        <f t="shared" ref="AG4:AG6" si="0">SUM(IF(U4&gt;W4,1,0),IF(X4&gt;Z4,1,0),IF(AA4&gt;AC4,1,0),IF(AD4&gt;AF4,1,0))</f>
        <v>2</v>
      </c>
      <c r="AH4" s="444">
        <f t="shared" ref="AH4:AH6" si="1">_xlfn.RANK.EQ(AI4,$AI$3:$AI$6)</f>
        <v>2</v>
      </c>
      <c r="AI4" s="89">
        <f t="shared" ref="AI4:AI6" si="2">1000*AG4+AM4</f>
        <v>2001.1351351351352</v>
      </c>
      <c r="AJ4" s="8">
        <f t="shared" ref="AJ4:AJ6" si="3">U4+X4+AA4+AD4</f>
        <v>42</v>
      </c>
      <c r="AK4" s="8" t="s">
        <v>7</v>
      </c>
      <c r="AL4" s="8">
        <f t="shared" ref="AL4:AL6" si="4">W4+Z4+AC4+AF4</f>
        <v>37</v>
      </c>
      <c r="AM4" s="41">
        <f t="shared" ref="AM4:AM6" si="5">AJ4/AL4</f>
        <v>1.1351351351351351</v>
      </c>
    </row>
    <row r="5" spans="1:39" ht="20.100000000000001" customHeight="1" thickBot="1" x14ac:dyDescent="0.35">
      <c r="A5" s="14" t="s">
        <v>3</v>
      </c>
      <c r="B5" s="19" t="s">
        <v>157</v>
      </c>
      <c r="D5" s="13" t="str">
        <f>$B3</f>
        <v>RED A</v>
      </c>
      <c r="E5" s="77">
        <v>14</v>
      </c>
      <c r="F5" s="71" t="s">
        <v>7</v>
      </c>
      <c r="G5" s="77">
        <v>12</v>
      </c>
      <c r="H5" s="46" t="str">
        <f>$B5</f>
        <v>GREEN D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C'!$B$4</f>
        <v>KUNČICE B</v>
      </c>
      <c r="U5" s="22">
        <f>AC3</f>
        <v>12</v>
      </c>
      <c r="V5" s="3" t="s">
        <v>7</v>
      </c>
      <c r="W5" s="20">
        <f>AA3</f>
        <v>18</v>
      </c>
      <c r="X5" s="22">
        <f>AC4</f>
        <v>13</v>
      </c>
      <c r="Y5" s="3" t="s">
        <v>7</v>
      </c>
      <c r="Z5" s="20">
        <f>AA4</f>
        <v>18</v>
      </c>
      <c r="AA5" s="435"/>
      <c r="AB5" s="436"/>
      <c r="AC5" s="437"/>
      <c r="AD5" s="26">
        <f>'4-Z C'!$E$7</f>
        <v>15</v>
      </c>
      <c r="AE5" s="8" t="s">
        <v>7</v>
      </c>
      <c r="AF5" s="28">
        <f>'4-Z C'!$G$7</f>
        <v>12</v>
      </c>
      <c r="AG5" s="81">
        <f t="shared" si="0"/>
        <v>1</v>
      </c>
      <c r="AH5" s="444">
        <f t="shared" si="1"/>
        <v>3</v>
      </c>
      <c r="AI5" s="89">
        <f t="shared" si="2"/>
        <v>1000.8333333333334</v>
      </c>
      <c r="AJ5" s="8">
        <f t="shared" si="3"/>
        <v>40</v>
      </c>
      <c r="AK5" s="8" t="s">
        <v>7</v>
      </c>
      <c r="AL5" s="8">
        <f t="shared" si="4"/>
        <v>48</v>
      </c>
      <c r="AM5" s="41">
        <f t="shared" si="5"/>
        <v>0.83333333333333337</v>
      </c>
    </row>
    <row r="6" spans="1:39" ht="20.100000000000001" customHeight="1" thickBot="1" x14ac:dyDescent="0.35">
      <c r="D6" s="13" t="str">
        <f>$B2</f>
        <v>METYLOVICE A</v>
      </c>
      <c r="E6" s="77">
        <v>12</v>
      </c>
      <c r="F6" s="71" t="s">
        <v>7</v>
      </c>
      <c r="G6" s="77">
        <v>10</v>
      </c>
      <c r="H6" s="46" t="str">
        <f>$B3</f>
        <v>RED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C'!$B$5</f>
        <v>GREEN D</v>
      </c>
      <c r="U6" s="23">
        <f>AF3</f>
        <v>5</v>
      </c>
      <c r="V6" s="6" t="s">
        <v>7</v>
      </c>
      <c r="W6" s="21">
        <f>AD3</f>
        <v>18</v>
      </c>
      <c r="X6" s="23">
        <f>AF4</f>
        <v>12</v>
      </c>
      <c r="Y6" s="6" t="s">
        <v>7</v>
      </c>
      <c r="Z6" s="21">
        <f>AD4</f>
        <v>14</v>
      </c>
      <c r="AA6" s="23">
        <f>AF5</f>
        <v>12</v>
      </c>
      <c r="AB6" s="6" t="s">
        <v>7</v>
      </c>
      <c r="AC6" s="21">
        <f>AD5</f>
        <v>15</v>
      </c>
      <c r="AD6" s="438"/>
      <c r="AE6" s="439"/>
      <c r="AF6" s="440"/>
      <c r="AG6" s="82">
        <f t="shared" si="0"/>
        <v>0</v>
      </c>
      <c r="AH6" s="445">
        <f t="shared" si="1"/>
        <v>4</v>
      </c>
      <c r="AI6" s="89">
        <f t="shared" si="2"/>
        <v>0.61702127659574468</v>
      </c>
      <c r="AJ6" s="29">
        <f t="shared" si="3"/>
        <v>29</v>
      </c>
      <c r="AK6" s="29" t="s">
        <v>7</v>
      </c>
      <c r="AL6" s="29">
        <f t="shared" si="4"/>
        <v>47</v>
      </c>
      <c r="AM6" s="44">
        <f t="shared" si="5"/>
        <v>0.61702127659574468</v>
      </c>
    </row>
    <row r="7" spans="1:39" ht="20.100000000000001" customHeight="1" thickBot="1" x14ac:dyDescent="0.35">
      <c r="D7" s="14" t="str">
        <f>$B4</f>
        <v>KUNČICE B</v>
      </c>
      <c r="E7" s="78">
        <v>15</v>
      </c>
      <c r="F7" s="35" t="s">
        <v>7</v>
      </c>
      <c r="G7" s="78">
        <v>12</v>
      </c>
      <c r="H7" s="36" t="str">
        <f>$B5</f>
        <v>GREEN D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5831D-1578-49A5-AEBE-A49B7C277E46}">
  <dimension ref="A1:AM7"/>
  <sheetViews>
    <sheetView topLeftCell="E1" zoomScaleNormal="100" workbookViewId="0">
      <selection activeCell="AE13" sqref="AE13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148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291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8" t="s">
        <v>149</v>
      </c>
      <c r="C2" s="7"/>
      <c r="D2" s="12" t="str">
        <f>$B2</f>
        <v>GREEN VOLEY A</v>
      </c>
      <c r="E2" s="79">
        <v>12</v>
      </c>
      <c r="F2" s="33" t="s">
        <v>7</v>
      </c>
      <c r="G2" s="79">
        <v>11</v>
      </c>
      <c r="H2" s="34" t="str">
        <f>$B5</f>
        <v>RED 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>GREEN VOLEY A</v>
      </c>
      <c r="V2" s="153"/>
      <c r="W2" s="154"/>
      <c r="X2" s="152" t="str">
        <f>T4</f>
        <v>PALKOVICE A</v>
      </c>
      <c r="Y2" s="153"/>
      <c r="Z2" s="154"/>
      <c r="AA2" s="152" t="str">
        <f>T5</f>
        <v>RAŠKOVICE B</v>
      </c>
      <c r="AB2" s="153"/>
      <c r="AC2" s="154"/>
      <c r="AD2" s="152" t="str">
        <f>T6</f>
        <v>RED  B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108</v>
      </c>
      <c r="C3" s="7"/>
      <c r="D3" s="13" t="str">
        <f>$B3</f>
        <v>PALKOVICE A</v>
      </c>
      <c r="E3" s="77">
        <v>10</v>
      </c>
      <c r="F3" s="71" t="s">
        <v>7</v>
      </c>
      <c r="G3" s="77">
        <v>15</v>
      </c>
      <c r="H3" s="46" t="str">
        <f>$B4</f>
        <v>RAŠKOVICE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D'!$B$2</f>
        <v>GREEN VOLEY A</v>
      </c>
      <c r="U3" s="432"/>
      <c r="V3" s="433"/>
      <c r="W3" s="434"/>
      <c r="X3" s="25">
        <f>'4-Z D'!$E$6</f>
        <v>14</v>
      </c>
      <c r="Y3" s="24" t="s">
        <v>7</v>
      </c>
      <c r="Z3" s="27">
        <f>'4-Z D'!$G$6</f>
        <v>13</v>
      </c>
      <c r="AA3" s="25">
        <f>'4-Z D'!$E$4</f>
        <v>10</v>
      </c>
      <c r="AB3" s="24" t="s">
        <v>7</v>
      </c>
      <c r="AC3" s="27">
        <f>'4-Z D'!$G$4</f>
        <v>13</v>
      </c>
      <c r="AD3" s="25">
        <f>'4-Z D'!$E$2</f>
        <v>12</v>
      </c>
      <c r="AE3" s="24" t="s">
        <v>7</v>
      </c>
      <c r="AF3" s="27">
        <f>'4-Z D'!$G$2</f>
        <v>11</v>
      </c>
      <c r="AG3" s="80">
        <f>SUM(IF(U3&gt;W3,1,0),IF(X3&gt;Z3,1,0),IF(AA3&gt;AC3,1,0),IF(AD3&gt;AF3,1,0))</f>
        <v>2</v>
      </c>
      <c r="AH3" s="443">
        <f>_xlfn.RANK.EQ(AI3,$AI$3:$AI$6)</f>
        <v>2</v>
      </c>
      <c r="AI3" s="89">
        <f>1000*AG3+AM3</f>
        <v>2000.9729729729729</v>
      </c>
      <c r="AJ3" s="24">
        <f>U3+X3+AA3+AD3</f>
        <v>36</v>
      </c>
      <c r="AK3" s="24" t="s">
        <v>7</v>
      </c>
      <c r="AL3" s="24">
        <f>W3+Z3+AC3+AF3</f>
        <v>37</v>
      </c>
      <c r="AM3" s="39">
        <f>AJ3/AL3</f>
        <v>0.97297297297297303</v>
      </c>
    </row>
    <row r="4" spans="1:39" ht="20.100000000000001" customHeight="1" x14ac:dyDescent="0.3">
      <c r="A4" s="13" t="s">
        <v>2</v>
      </c>
      <c r="B4" s="49" t="s">
        <v>109</v>
      </c>
      <c r="C4" s="5"/>
      <c r="D4" s="13" t="str">
        <f>$B2</f>
        <v>GREEN VOLEY A</v>
      </c>
      <c r="E4" s="77">
        <v>10</v>
      </c>
      <c r="F4" s="71" t="s">
        <v>7</v>
      </c>
      <c r="G4" s="77">
        <v>13</v>
      </c>
      <c r="H4" s="46" t="str">
        <f>$B4</f>
        <v>RAŠKOVICE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D'!$B$3</f>
        <v>PALKOVICE A</v>
      </c>
      <c r="U4" s="22">
        <f>Z3</f>
        <v>13</v>
      </c>
      <c r="V4" s="3" t="s">
        <v>7</v>
      </c>
      <c r="W4" s="20">
        <f>X3</f>
        <v>14</v>
      </c>
      <c r="X4" s="435"/>
      <c r="Y4" s="436"/>
      <c r="Z4" s="437"/>
      <c r="AA4" s="26">
        <f>'4-Z D'!$E$3</f>
        <v>10</v>
      </c>
      <c r="AB4" s="8" t="s">
        <v>7</v>
      </c>
      <c r="AC4" s="28">
        <f>'4-Z D'!$G$3</f>
        <v>15</v>
      </c>
      <c r="AD4" s="26">
        <f>'4-Z D'!$E$5</f>
        <v>18</v>
      </c>
      <c r="AE4" s="8" t="s">
        <v>7</v>
      </c>
      <c r="AF4" s="28">
        <f>'4-Z D'!$G$5</f>
        <v>10</v>
      </c>
      <c r="AG4" s="81">
        <f t="shared" ref="AG4:AG6" si="0">SUM(IF(U4&gt;W4,1,0),IF(X4&gt;Z4,1,0),IF(AA4&gt;AC4,1,0),IF(AD4&gt;AF4,1,0))</f>
        <v>1</v>
      </c>
      <c r="AH4" s="444">
        <f t="shared" ref="AH4:AH6" si="1">_xlfn.RANK.EQ(AI4,$AI$3:$AI$6)</f>
        <v>3</v>
      </c>
      <c r="AI4" s="89">
        <f t="shared" ref="AI4:AI6" si="2">1000*AG4+AM4</f>
        <v>1001.0512820512821</v>
      </c>
      <c r="AJ4" s="8">
        <f t="shared" ref="AJ4:AJ6" si="3">U4+X4+AA4+AD4</f>
        <v>41</v>
      </c>
      <c r="AK4" s="8" t="s">
        <v>7</v>
      </c>
      <c r="AL4" s="8">
        <f t="shared" ref="AL4:AL6" si="4">W4+Z4+AC4+AF4</f>
        <v>39</v>
      </c>
      <c r="AM4" s="41">
        <f t="shared" ref="AM4:AM6" si="5">AJ4/AL4</f>
        <v>1.0512820512820513</v>
      </c>
    </row>
    <row r="5" spans="1:39" ht="20.100000000000001" customHeight="1" thickBot="1" x14ac:dyDescent="0.35">
      <c r="A5" s="14" t="s">
        <v>3</v>
      </c>
      <c r="B5" s="49" t="s">
        <v>159</v>
      </c>
      <c r="D5" s="13" t="str">
        <f>$B3</f>
        <v>PALKOVICE A</v>
      </c>
      <c r="E5" s="77">
        <v>18</v>
      </c>
      <c r="F5" s="71" t="s">
        <v>7</v>
      </c>
      <c r="G5" s="77">
        <v>10</v>
      </c>
      <c r="H5" s="46" t="str">
        <f>$B5</f>
        <v>RED 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D'!$B$4</f>
        <v>RAŠKOVICE B</v>
      </c>
      <c r="U5" s="22">
        <f>AC3</f>
        <v>13</v>
      </c>
      <c r="V5" s="3" t="s">
        <v>7</v>
      </c>
      <c r="W5" s="20">
        <f>AA3</f>
        <v>10</v>
      </c>
      <c r="X5" s="22">
        <f>AC4</f>
        <v>15</v>
      </c>
      <c r="Y5" s="3" t="s">
        <v>7</v>
      </c>
      <c r="Z5" s="20">
        <f>AA4</f>
        <v>10</v>
      </c>
      <c r="AA5" s="435"/>
      <c r="AB5" s="436"/>
      <c r="AC5" s="437"/>
      <c r="AD5" s="26">
        <f>'4-Z D'!$E$7</f>
        <v>13</v>
      </c>
      <c r="AE5" s="8" t="s">
        <v>7</v>
      </c>
      <c r="AF5" s="28">
        <f>'4-Z D'!$G$7</f>
        <v>14</v>
      </c>
      <c r="AG5" s="81">
        <f t="shared" si="0"/>
        <v>2</v>
      </c>
      <c r="AH5" s="444">
        <f t="shared" si="1"/>
        <v>1</v>
      </c>
      <c r="AI5" s="89">
        <f t="shared" si="2"/>
        <v>2001.2058823529412</v>
      </c>
      <c r="AJ5" s="8">
        <f t="shared" si="3"/>
        <v>41</v>
      </c>
      <c r="AK5" s="8" t="s">
        <v>7</v>
      </c>
      <c r="AL5" s="8">
        <f t="shared" si="4"/>
        <v>34</v>
      </c>
      <c r="AM5" s="41">
        <f t="shared" si="5"/>
        <v>1.2058823529411764</v>
      </c>
    </row>
    <row r="6" spans="1:39" ht="20.100000000000001" customHeight="1" thickBot="1" x14ac:dyDescent="0.35">
      <c r="D6" s="13" t="str">
        <f>$B2</f>
        <v>GREEN VOLEY A</v>
      </c>
      <c r="E6" s="77">
        <v>14</v>
      </c>
      <c r="F6" s="71" t="s">
        <v>7</v>
      </c>
      <c r="G6" s="77">
        <v>13</v>
      </c>
      <c r="H6" s="46" t="str">
        <f>$B3</f>
        <v>PALKOVICE A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D'!$B$5</f>
        <v>RED  B</v>
      </c>
      <c r="U6" s="23">
        <f>AF3</f>
        <v>11</v>
      </c>
      <c r="V6" s="6" t="s">
        <v>7</v>
      </c>
      <c r="W6" s="21">
        <f>AD3</f>
        <v>12</v>
      </c>
      <c r="X6" s="23">
        <f>AF4</f>
        <v>10</v>
      </c>
      <c r="Y6" s="6" t="s">
        <v>7</v>
      </c>
      <c r="Z6" s="21">
        <f>AD4</f>
        <v>18</v>
      </c>
      <c r="AA6" s="23">
        <f>AF5</f>
        <v>14</v>
      </c>
      <c r="AB6" s="6" t="s">
        <v>7</v>
      </c>
      <c r="AC6" s="21">
        <f>AD5</f>
        <v>13</v>
      </c>
      <c r="AD6" s="438"/>
      <c r="AE6" s="439"/>
      <c r="AF6" s="440"/>
      <c r="AG6" s="82">
        <f t="shared" si="0"/>
        <v>1</v>
      </c>
      <c r="AH6" s="445">
        <f t="shared" si="1"/>
        <v>4</v>
      </c>
      <c r="AI6" s="89">
        <f t="shared" si="2"/>
        <v>1000.8139534883721</v>
      </c>
      <c r="AJ6" s="29">
        <f t="shared" si="3"/>
        <v>35</v>
      </c>
      <c r="AK6" s="29" t="s">
        <v>7</v>
      </c>
      <c r="AL6" s="29">
        <f t="shared" si="4"/>
        <v>43</v>
      </c>
      <c r="AM6" s="44">
        <f t="shared" si="5"/>
        <v>0.81395348837209303</v>
      </c>
    </row>
    <row r="7" spans="1:39" ht="20.100000000000001" customHeight="1" thickBot="1" x14ac:dyDescent="0.35">
      <c r="D7" s="14" t="str">
        <f>$B4</f>
        <v>RAŠKOVICE B</v>
      </c>
      <c r="E7" s="78">
        <v>13</v>
      </c>
      <c r="F7" s="35" t="s">
        <v>7</v>
      </c>
      <c r="G7" s="78">
        <v>14</v>
      </c>
      <c r="H7" s="36" t="str">
        <f>$B5</f>
        <v>RED 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7D131-56DE-47C2-A186-C49BF2900657}">
  <dimension ref="A1:AP11"/>
  <sheetViews>
    <sheetView topLeftCell="E1" zoomScaleNormal="100" workbookViewId="0">
      <selection activeCell="AK7" sqref="AK7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14.5546875" bestFit="1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95" t="s">
        <v>185</v>
      </c>
      <c r="B1" s="196"/>
      <c r="C1" s="196"/>
      <c r="D1" s="196"/>
      <c r="E1" s="196"/>
      <c r="F1" s="196"/>
      <c r="G1" s="196"/>
      <c r="H1" s="197"/>
      <c r="S1" s="198" t="s">
        <v>294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449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184</v>
      </c>
      <c r="D2" s="63" t="str">
        <f>$B3</f>
        <v>KUNČICE A</v>
      </c>
      <c r="E2" s="74">
        <v>8</v>
      </c>
      <c r="F2" s="33" t="s">
        <v>7</v>
      </c>
      <c r="G2" s="75">
        <v>13</v>
      </c>
      <c r="H2" s="34" t="str">
        <f>$B6</f>
        <v>RAŠKOVICE B</v>
      </c>
      <c r="I2" s="10"/>
      <c r="J2" s="10"/>
      <c r="K2" s="10"/>
      <c r="L2" s="10"/>
      <c r="M2" s="10"/>
      <c r="N2" s="10"/>
      <c r="O2" s="10"/>
      <c r="P2" s="11"/>
      <c r="S2" s="200"/>
      <c r="T2" s="201"/>
      <c r="U2" s="152" t="str">
        <f>T3</f>
        <v>GREEN B</v>
      </c>
      <c r="V2" s="153"/>
      <c r="W2" s="154"/>
      <c r="X2" s="152" t="str">
        <f>T4</f>
        <v>KUNČICE A</v>
      </c>
      <c r="Y2" s="153"/>
      <c r="Z2" s="154"/>
      <c r="AA2" s="152" t="str">
        <f>T5</f>
        <v>SOKOL FM</v>
      </c>
      <c r="AB2" s="153"/>
      <c r="AC2" s="154"/>
      <c r="AD2" s="152" t="str">
        <f>T6</f>
        <v>METYLOVICE A</v>
      </c>
      <c r="AE2" s="153"/>
      <c r="AF2" s="154"/>
      <c r="AG2" s="152" t="str">
        <f>T7</f>
        <v>RAŠKOVICE B</v>
      </c>
      <c r="AH2" s="153"/>
      <c r="AI2" s="154"/>
      <c r="AJ2" s="156"/>
      <c r="AK2" s="450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107</v>
      </c>
      <c r="D3" s="64" t="str">
        <f>$B4</f>
        <v>SOKOL FM</v>
      </c>
      <c r="E3" s="70">
        <v>13</v>
      </c>
      <c r="F3" s="69" t="s">
        <v>7</v>
      </c>
      <c r="G3" s="76">
        <v>14</v>
      </c>
      <c r="H3" s="67" t="str">
        <f>$B5</f>
        <v>METYLOVICE A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'5-Z-F1'!$B$2</f>
        <v>GREEN B</v>
      </c>
      <c r="U3" s="119"/>
      <c r="V3" s="120"/>
      <c r="W3" s="121"/>
      <c r="X3" s="25">
        <f>'5-Z-F1'!$E$5</f>
        <v>12</v>
      </c>
      <c r="Y3" s="24" t="s">
        <v>7</v>
      </c>
      <c r="Z3" s="27">
        <f>'5-Z-F1'!$G$5</f>
        <v>13</v>
      </c>
      <c r="AA3" s="25">
        <f>'5-Z-F1'!$G$6</f>
        <v>13</v>
      </c>
      <c r="AB3" s="24" t="s">
        <v>7</v>
      </c>
      <c r="AC3" s="27">
        <f>'5-Z-F1'!$E$6</f>
        <v>14</v>
      </c>
      <c r="AD3" s="25">
        <f>'5-Z-F1'!$E$8</f>
        <v>19</v>
      </c>
      <c r="AE3" s="24" t="s">
        <v>7</v>
      </c>
      <c r="AF3" s="27">
        <f>'5-Z-F1'!$G$8</f>
        <v>8</v>
      </c>
      <c r="AG3" s="25">
        <f>'5-Z-F1'!$G$11</f>
        <v>10</v>
      </c>
      <c r="AH3" s="24" t="s">
        <v>7</v>
      </c>
      <c r="AI3" s="27">
        <f>'5-Z-F1'!$E$11</f>
        <v>11</v>
      </c>
      <c r="AJ3" s="38">
        <f>SUM(IF(U3&gt;W3,1,0),IF(X3&gt;Z3,1,0),IF(AA3&gt;AC3,1,0),IF(AD3&gt;AF3,1,0),IF(AG3&gt;AI3,1,0))</f>
        <v>1</v>
      </c>
      <c r="AK3" s="444">
        <f>_xlfn.RANK.EQ(AL3,$AL$3:$AL$7)</f>
        <v>3</v>
      </c>
      <c r="AL3" s="86">
        <f>1000*AJ3+AP3</f>
        <v>1001.1739130434783</v>
      </c>
      <c r="AM3" s="24">
        <f>U3+X3+AA3+AD3+AG3</f>
        <v>54</v>
      </c>
      <c r="AN3" s="24" t="s">
        <v>7</v>
      </c>
      <c r="AO3" s="24">
        <f>Z3+AC3+AF3+AI3+W3</f>
        <v>46</v>
      </c>
      <c r="AP3" s="39">
        <f>AM3/AO3</f>
        <v>1.173913043478261</v>
      </c>
    </row>
    <row r="4" spans="1:42" ht="20.100000000000001" customHeight="1" x14ac:dyDescent="0.3">
      <c r="A4" s="13" t="s">
        <v>2</v>
      </c>
      <c r="B4" s="49" t="s">
        <v>145</v>
      </c>
      <c r="D4" s="64" t="str">
        <f>$B6</f>
        <v>RAŠKOVICE B</v>
      </c>
      <c r="E4" s="70">
        <v>15</v>
      </c>
      <c r="F4" s="69" t="s">
        <v>7</v>
      </c>
      <c r="G4" s="76">
        <v>11</v>
      </c>
      <c r="H4" s="67" t="str">
        <f>$B4</f>
        <v>SOKOL FM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'5-Z-F1'!$B$3</f>
        <v>KUNČICE A</v>
      </c>
      <c r="U4" s="22">
        <f>Z3</f>
        <v>13</v>
      </c>
      <c r="V4" s="3" t="s">
        <v>7</v>
      </c>
      <c r="W4" s="20">
        <f>X3</f>
        <v>12</v>
      </c>
      <c r="X4" s="122"/>
      <c r="Y4" s="123"/>
      <c r="Z4" s="124"/>
      <c r="AA4" s="26">
        <f>'5-Z-F1'!$E$9</f>
        <v>14</v>
      </c>
      <c r="AB4" s="8" t="s">
        <v>7</v>
      </c>
      <c r="AC4" s="28">
        <f>'5-Z-F1'!$G$9</f>
        <v>10</v>
      </c>
      <c r="AD4" s="26">
        <f>'5-Z-F1'!$G$10</f>
        <v>11</v>
      </c>
      <c r="AE4" s="8" t="s">
        <v>7</v>
      </c>
      <c r="AF4" s="28">
        <f>'5-Z-F1'!$E$10</f>
        <v>9</v>
      </c>
      <c r="AG4" s="26">
        <f>'5-Z-F1'!$E$2</f>
        <v>8</v>
      </c>
      <c r="AH4" s="8" t="s">
        <v>7</v>
      </c>
      <c r="AI4" s="28">
        <f>'5-Z-F1'!$G$2</f>
        <v>13</v>
      </c>
      <c r="AJ4" s="9">
        <f t="shared" ref="AJ4:AJ7" si="0">SUM(IF(U4&gt;W4,1,0),IF(X4&gt;Z4,1,0),IF(AA4&gt;AC4,1,0),IF(AD4&gt;AF4,1,0),IF(AG4&gt;AI4,1,0))</f>
        <v>3</v>
      </c>
      <c r="AK4" s="444">
        <f t="shared" ref="AK4:AK7" si="1">_xlfn.RANK.EQ(AL4,$AL$3:$AL$7)</f>
        <v>2</v>
      </c>
      <c r="AL4" s="86">
        <f t="shared" ref="AL4:AL7" si="2">1000*AJ4+AP4</f>
        <v>3001.0454545454545</v>
      </c>
      <c r="AM4" s="8">
        <f t="shared" ref="AM4:AM7" si="3">U4+X4+AA4+AD4+AG4</f>
        <v>46</v>
      </c>
      <c r="AN4" s="8" t="s">
        <v>7</v>
      </c>
      <c r="AO4" s="8">
        <f t="shared" ref="AO4:AO7" si="4">Z4+AC4+AF4+AI4+W4</f>
        <v>44</v>
      </c>
      <c r="AP4" s="41">
        <f t="shared" ref="AP4:AP7" si="5">AM4/AO4</f>
        <v>1.0454545454545454</v>
      </c>
    </row>
    <row r="5" spans="1:42" ht="20.100000000000001" customHeight="1" x14ac:dyDescent="0.3">
      <c r="A5" s="13" t="s">
        <v>3</v>
      </c>
      <c r="B5" s="49" t="s">
        <v>147</v>
      </c>
      <c r="D5" s="65" t="str">
        <f>$B2</f>
        <v>GREEN B</v>
      </c>
      <c r="E5" s="70">
        <v>12</v>
      </c>
      <c r="F5" s="71" t="s">
        <v>7</v>
      </c>
      <c r="G5" s="76">
        <v>13</v>
      </c>
      <c r="H5" s="46" t="str">
        <f>$B3</f>
        <v>KUNČICE A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'5-Z-F1'!$B$4</f>
        <v>SOKOL FM</v>
      </c>
      <c r="U5" s="22">
        <f>AC3</f>
        <v>14</v>
      </c>
      <c r="V5" s="3" t="s">
        <v>7</v>
      </c>
      <c r="W5" s="20">
        <f>AA3</f>
        <v>13</v>
      </c>
      <c r="X5" s="22">
        <f>AC4</f>
        <v>10</v>
      </c>
      <c r="Y5" s="3" t="s">
        <v>7</v>
      </c>
      <c r="Z5" s="20">
        <f>AA4</f>
        <v>14</v>
      </c>
      <c r="AA5" s="122"/>
      <c r="AB5" s="123"/>
      <c r="AC5" s="124"/>
      <c r="AD5" s="26">
        <f>'5-Z-F1'!$E$3</f>
        <v>13</v>
      </c>
      <c r="AE5" s="8" t="s">
        <v>7</v>
      </c>
      <c r="AF5" s="28">
        <f>'5-Z-F1'!$G$3</f>
        <v>14</v>
      </c>
      <c r="AG5" s="26">
        <f>'5-Z-F1'!$G$4</f>
        <v>11</v>
      </c>
      <c r="AH5" s="8" t="s">
        <v>7</v>
      </c>
      <c r="AI5" s="28">
        <f>'5-Z-F1'!$E$4</f>
        <v>15</v>
      </c>
      <c r="AJ5" s="9">
        <f t="shared" si="0"/>
        <v>1</v>
      </c>
      <c r="AK5" s="444">
        <f t="shared" si="1"/>
        <v>4</v>
      </c>
      <c r="AL5" s="86">
        <f t="shared" si="2"/>
        <v>1000.8571428571429</v>
      </c>
      <c r="AM5" s="8">
        <f t="shared" si="3"/>
        <v>48</v>
      </c>
      <c r="AN5" s="8" t="s">
        <v>7</v>
      </c>
      <c r="AO5" s="8">
        <f t="shared" si="4"/>
        <v>56</v>
      </c>
      <c r="AP5" s="41">
        <f t="shared" si="5"/>
        <v>0.8571428571428571</v>
      </c>
    </row>
    <row r="6" spans="1:42" ht="20.100000000000001" customHeight="1" thickBot="1" x14ac:dyDescent="0.35">
      <c r="A6" s="14" t="s">
        <v>4</v>
      </c>
      <c r="B6" s="50" t="s">
        <v>109</v>
      </c>
      <c r="D6" s="64" t="str">
        <f>$B4</f>
        <v>SOKOL FM</v>
      </c>
      <c r="E6" s="70">
        <v>14</v>
      </c>
      <c r="F6" s="69" t="s">
        <v>7</v>
      </c>
      <c r="G6" s="76">
        <v>13</v>
      </c>
      <c r="H6" s="67" t="str">
        <f>$B2</f>
        <v>GREEN B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'5-Z-F1'!$B$5</f>
        <v>METYLOVICE A</v>
      </c>
      <c r="U6" s="22">
        <f>AF3</f>
        <v>8</v>
      </c>
      <c r="V6" s="3" t="s">
        <v>7</v>
      </c>
      <c r="W6" s="20">
        <f>AD3</f>
        <v>19</v>
      </c>
      <c r="X6" s="22">
        <f>AF4</f>
        <v>9</v>
      </c>
      <c r="Y6" s="3" t="s">
        <v>7</v>
      </c>
      <c r="Z6" s="20">
        <f>AD4</f>
        <v>11</v>
      </c>
      <c r="AA6" s="22">
        <f>AF5</f>
        <v>14</v>
      </c>
      <c r="AB6" s="3" t="s">
        <v>7</v>
      </c>
      <c r="AC6" s="20">
        <f>AD5</f>
        <v>13</v>
      </c>
      <c r="AD6" s="122"/>
      <c r="AE6" s="123"/>
      <c r="AF6" s="124"/>
      <c r="AG6" s="26">
        <f>'5-Z-F1'!$E$7</f>
        <v>11</v>
      </c>
      <c r="AH6" s="8" t="s">
        <v>7</v>
      </c>
      <c r="AI6" s="28">
        <f>'5-Z-F1'!$G$7</f>
        <v>13</v>
      </c>
      <c r="AJ6" s="9">
        <f t="shared" si="0"/>
        <v>1</v>
      </c>
      <c r="AK6" s="444">
        <f t="shared" si="1"/>
        <v>5</v>
      </c>
      <c r="AL6" s="86">
        <f t="shared" si="2"/>
        <v>1000.75</v>
      </c>
      <c r="AM6" s="8">
        <f t="shared" si="3"/>
        <v>42</v>
      </c>
      <c r="AN6" s="8" t="s">
        <v>7</v>
      </c>
      <c r="AO6" s="8">
        <f t="shared" si="4"/>
        <v>56</v>
      </c>
      <c r="AP6" s="41">
        <f t="shared" si="5"/>
        <v>0.75</v>
      </c>
    </row>
    <row r="7" spans="1:42" ht="20.100000000000001" customHeight="1" thickBot="1" x14ac:dyDescent="0.35">
      <c r="D7" s="64" t="str">
        <f>$B5</f>
        <v>METYLOVICE A</v>
      </c>
      <c r="E7" s="70">
        <v>11</v>
      </c>
      <c r="F7" s="69" t="s">
        <v>7</v>
      </c>
      <c r="G7" s="76">
        <v>13</v>
      </c>
      <c r="H7" s="67" t="str">
        <f>$B6</f>
        <v>RAŠKOVICE B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'5-Z-F1'!$B$6</f>
        <v>RAŠKOVICE B</v>
      </c>
      <c r="U7" s="23">
        <f>AI3</f>
        <v>11</v>
      </c>
      <c r="V7" s="6" t="s">
        <v>7</v>
      </c>
      <c r="W7" s="21">
        <f>AG3</f>
        <v>10</v>
      </c>
      <c r="X7" s="23">
        <f>AI4</f>
        <v>13</v>
      </c>
      <c r="Y7" s="6" t="s">
        <v>7</v>
      </c>
      <c r="Z7" s="21">
        <f>AG4</f>
        <v>8</v>
      </c>
      <c r="AA7" s="23">
        <f>AI5</f>
        <v>15</v>
      </c>
      <c r="AB7" s="6" t="s">
        <v>7</v>
      </c>
      <c r="AC7" s="21">
        <f>AG5</f>
        <v>11</v>
      </c>
      <c r="AD7" s="23">
        <f>AI6</f>
        <v>13</v>
      </c>
      <c r="AE7" s="6" t="s">
        <v>7</v>
      </c>
      <c r="AF7" s="21">
        <f>AG6</f>
        <v>11</v>
      </c>
      <c r="AG7" s="446"/>
      <c r="AH7" s="447"/>
      <c r="AI7" s="448"/>
      <c r="AJ7" s="43">
        <f t="shared" si="0"/>
        <v>4</v>
      </c>
      <c r="AK7" s="445">
        <f t="shared" si="1"/>
        <v>1</v>
      </c>
      <c r="AL7" s="86">
        <f t="shared" si="2"/>
        <v>4001.3</v>
      </c>
      <c r="AM7" s="29">
        <f t="shared" si="3"/>
        <v>52</v>
      </c>
      <c r="AN7" s="29" t="s">
        <v>7</v>
      </c>
      <c r="AO7" s="29">
        <f t="shared" si="4"/>
        <v>40</v>
      </c>
      <c r="AP7" s="44">
        <f t="shared" si="5"/>
        <v>1.3</v>
      </c>
    </row>
    <row r="8" spans="1:42" ht="20.100000000000001" customHeight="1" x14ac:dyDescent="0.3">
      <c r="D8" s="65" t="str">
        <f>$B2</f>
        <v>GREEN B</v>
      </c>
      <c r="E8" s="70">
        <v>19</v>
      </c>
      <c r="F8" s="71" t="s">
        <v>7</v>
      </c>
      <c r="G8" s="76">
        <v>8</v>
      </c>
      <c r="H8" s="46" t="str">
        <f>$B5</f>
        <v>METYLOVICE A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KUNČICE A</v>
      </c>
      <c r="E9" s="70">
        <v>14</v>
      </c>
      <c r="F9" s="71" t="s">
        <v>7</v>
      </c>
      <c r="G9" s="70">
        <v>10</v>
      </c>
      <c r="H9" s="46" t="str">
        <f>$B4</f>
        <v>SOKOL FM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METYLOVICE A</v>
      </c>
      <c r="E10" s="70">
        <v>9</v>
      </c>
      <c r="F10" s="69" t="s">
        <v>7</v>
      </c>
      <c r="G10" s="70">
        <v>11</v>
      </c>
      <c r="H10" s="67" t="str">
        <f>$B3</f>
        <v>KUNČICE A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>RAŠKOVICE B</v>
      </c>
      <c r="E11" s="73">
        <v>11</v>
      </c>
      <c r="F11" s="72" t="s">
        <v>7</v>
      </c>
      <c r="G11" s="73">
        <v>10</v>
      </c>
      <c r="H11" s="68" t="str">
        <f>$B2</f>
        <v>GREEN B</v>
      </c>
      <c r="I11" s="15"/>
      <c r="J11" s="15"/>
      <c r="K11" s="15"/>
      <c r="L11" s="15"/>
      <c r="M11" s="15"/>
      <c r="N11" s="15"/>
      <c r="O11" s="15"/>
      <c r="P11" s="16"/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65096-91C1-4369-A16A-3A4B972E03CA}">
  <dimension ref="A1:AM7"/>
  <sheetViews>
    <sheetView topLeftCell="E1" zoomScaleNormal="100" workbookViewId="0">
      <selection activeCell="AM18" sqref="AM18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186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295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106</v>
      </c>
      <c r="C2" s="7"/>
      <c r="D2" s="12" t="str">
        <f>$B2</f>
        <v>RAŠKOVICE A</v>
      </c>
      <c r="E2" s="79">
        <v>9</v>
      </c>
      <c r="F2" s="33" t="s">
        <v>7</v>
      </c>
      <c r="G2" s="79">
        <v>13</v>
      </c>
      <c r="H2" s="34" t="str">
        <f>$B5</f>
        <v>GREEN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>RAŠKOVICE A</v>
      </c>
      <c r="V2" s="153"/>
      <c r="W2" s="154"/>
      <c r="X2" s="152" t="str">
        <f>T4</f>
        <v>RAŠKOVICE C</v>
      </c>
      <c r="Y2" s="153"/>
      <c r="Z2" s="154"/>
      <c r="AA2" s="152" t="str">
        <f>T5</f>
        <v>RED A</v>
      </c>
      <c r="AB2" s="153"/>
      <c r="AC2" s="154"/>
      <c r="AD2" s="152" t="str">
        <f>T6</f>
        <v>GREEN A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154</v>
      </c>
      <c r="C3" s="7"/>
      <c r="D3" s="13" t="str">
        <f>$B3</f>
        <v>RAŠKOVICE C</v>
      </c>
      <c r="E3" s="77">
        <v>10</v>
      </c>
      <c r="F3" s="71" t="s">
        <v>7</v>
      </c>
      <c r="G3" s="77">
        <v>16</v>
      </c>
      <c r="H3" s="46" t="str">
        <f>$B4</f>
        <v>RED A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F2'!$B$2</f>
        <v>RAŠKOVICE A</v>
      </c>
      <c r="U3" s="432"/>
      <c r="V3" s="433"/>
      <c r="W3" s="434"/>
      <c r="X3" s="25">
        <f>'4-Z F2'!$E$6</f>
        <v>13</v>
      </c>
      <c r="Y3" s="24" t="s">
        <v>7</v>
      </c>
      <c r="Z3" s="27">
        <f>'4-Z F2'!$G$6</f>
        <v>15</v>
      </c>
      <c r="AA3" s="25">
        <f>'4-Z F2'!$E$4</f>
        <v>12</v>
      </c>
      <c r="AB3" s="24" t="s">
        <v>7</v>
      </c>
      <c r="AC3" s="27">
        <f>'4-Z F2'!$G$4</f>
        <v>15</v>
      </c>
      <c r="AD3" s="25">
        <f>'4-Z F2'!$E$2</f>
        <v>9</v>
      </c>
      <c r="AE3" s="24" t="s">
        <v>7</v>
      </c>
      <c r="AF3" s="27">
        <f>'4-Z F2'!$G$2</f>
        <v>13</v>
      </c>
      <c r="AG3" s="80">
        <f>SUM(IF(U3&gt;W3,1,0),IF(X3&gt;Z3,1,0),IF(AA3&gt;AC3,1,0),IF(AD3&gt;AF3,1,0))</f>
        <v>0</v>
      </c>
      <c r="AH3" s="443">
        <v>9</v>
      </c>
      <c r="AI3" s="89">
        <f>1000*AG3+AM3</f>
        <v>0.79069767441860461</v>
      </c>
      <c r="AJ3" s="24">
        <f>U3+X3+AA3+AD3</f>
        <v>34</v>
      </c>
      <c r="AK3" s="24" t="s">
        <v>7</v>
      </c>
      <c r="AL3" s="24">
        <f>W3+Z3+AC3+AF3</f>
        <v>43</v>
      </c>
      <c r="AM3" s="39">
        <f>AJ3/AL3</f>
        <v>0.79069767441860461</v>
      </c>
    </row>
    <row r="4" spans="1:39" ht="20.100000000000001" customHeight="1" x14ac:dyDescent="0.3">
      <c r="A4" s="13" t="s">
        <v>2</v>
      </c>
      <c r="B4" s="18" t="s">
        <v>156</v>
      </c>
      <c r="C4" s="5"/>
      <c r="D4" s="13" t="str">
        <f>$B2</f>
        <v>RAŠKOVICE A</v>
      </c>
      <c r="E4" s="77">
        <v>12</v>
      </c>
      <c r="F4" s="71" t="s">
        <v>7</v>
      </c>
      <c r="G4" s="77">
        <v>15</v>
      </c>
      <c r="H4" s="46" t="str">
        <f>$B4</f>
        <v>RED A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F2'!$B$3</f>
        <v>RAŠKOVICE C</v>
      </c>
      <c r="U4" s="22">
        <f>Z3</f>
        <v>15</v>
      </c>
      <c r="V4" s="3" t="s">
        <v>7</v>
      </c>
      <c r="W4" s="20">
        <f>X3</f>
        <v>13</v>
      </c>
      <c r="X4" s="435"/>
      <c r="Y4" s="436"/>
      <c r="Z4" s="437"/>
      <c r="AA4" s="26">
        <f>'4-Z F2'!$E$3</f>
        <v>10</v>
      </c>
      <c r="AB4" s="8" t="s">
        <v>7</v>
      </c>
      <c r="AC4" s="28">
        <f>'4-Z F2'!$G$3</f>
        <v>16</v>
      </c>
      <c r="AD4" s="26">
        <f>'4-Z F2'!$E$5</f>
        <v>10</v>
      </c>
      <c r="AE4" s="8" t="s">
        <v>7</v>
      </c>
      <c r="AF4" s="28">
        <f>'4-Z F2'!$G$5</f>
        <v>13</v>
      </c>
      <c r="AG4" s="81">
        <f t="shared" ref="AG4:AG6" si="0">SUM(IF(U4&gt;W4,1,0),IF(X4&gt;Z4,1,0),IF(AA4&gt;AC4,1,0),IF(AD4&gt;AF4,1,0))</f>
        <v>1</v>
      </c>
      <c r="AH4" s="444">
        <v>8</v>
      </c>
      <c r="AI4" s="89">
        <f t="shared" ref="AI4:AI6" si="1">1000*AG4+AM4</f>
        <v>1000.8333333333334</v>
      </c>
      <c r="AJ4" s="8">
        <f t="shared" ref="AJ4:AJ6" si="2">U4+X4+AA4+AD4</f>
        <v>35</v>
      </c>
      <c r="AK4" s="8" t="s">
        <v>7</v>
      </c>
      <c r="AL4" s="8">
        <f t="shared" ref="AL4:AL6" si="3">W4+Z4+AC4+AF4</f>
        <v>42</v>
      </c>
      <c r="AM4" s="41">
        <f t="shared" ref="AM4:AM6" si="4">AJ4/AL4</f>
        <v>0.83333333333333337</v>
      </c>
    </row>
    <row r="5" spans="1:39" ht="20.100000000000001" customHeight="1" thickBot="1" x14ac:dyDescent="0.35">
      <c r="A5" s="14" t="s">
        <v>3</v>
      </c>
      <c r="B5" s="19" t="s">
        <v>187</v>
      </c>
      <c r="D5" s="13" t="str">
        <f>$B3</f>
        <v>RAŠKOVICE C</v>
      </c>
      <c r="E5" s="77">
        <v>10</v>
      </c>
      <c r="F5" s="71" t="s">
        <v>7</v>
      </c>
      <c r="G5" s="77">
        <v>13</v>
      </c>
      <c r="H5" s="46" t="str">
        <f>$B5</f>
        <v>GREEN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F2'!$B$4</f>
        <v>RED A</v>
      </c>
      <c r="U5" s="22">
        <f>AC3</f>
        <v>15</v>
      </c>
      <c r="V5" s="3" t="s">
        <v>7</v>
      </c>
      <c r="W5" s="20">
        <f>AA3</f>
        <v>12</v>
      </c>
      <c r="X5" s="22">
        <f>AC4</f>
        <v>16</v>
      </c>
      <c r="Y5" s="3" t="s">
        <v>7</v>
      </c>
      <c r="Z5" s="20">
        <f>AA4</f>
        <v>10</v>
      </c>
      <c r="AA5" s="435"/>
      <c r="AB5" s="436"/>
      <c r="AC5" s="437"/>
      <c r="AD5" s="26">
        <f>'4-Z F2'!$E$7</f>
        <v>13</v>
      </c>
      <c r="AE5" s="8" t="s">
        <v>7</v>
      </c>
      <c r="AF5" s="28">
        <f>'4-Z F2'!$G$7</f>
        <v>15</v>
      </c>
      <c r="AG5" s="81">
        <f t="shared" si="0"/>
        <v>2</v>
      </c>
      <c r="AH5" s="444">
        <v>7</v>
      </c>
      <c r="AI5" s="89">
        <f t="shared" si="1"/>
        <v>2001.1891891891892</v>
      </c>
      <c r="AJ5" s="8">
        <f t="shared" si="2"/>
        <v>44</v>
      </c>
      <c r="AK5" s="8" t="s">
        <v>7</v>
      </c>
      <c r="AL5" s="8">
        <f t="shared" si="3"/>
        <v>37</v>
      </c>
      <c r="AM5" s="41">
        <f t="shared" si="4"/>
        <v>1.1891891891891893</v>
      </c>
    </row>
    <row r="6" spans="1:39" ht="20.100000000000001" customHeight="1" thickBot="1" x14ac:dyDescent="0.35">
      <c r="D6" s="13" t="str">
        <f>$B2</f>
        <v>RAŠKOVICE A</v>
      </c>
      <c r="E6" s="77">
        <v>13</v>
      </c>
      <c r="F6" s="71" t="s">
        <v>7</v>
      </c>
      <c r="G6" s="77">
        <v>15</v>
      </c>
      <c r="H6" s="46" t="str">
        <f>$B3</f>
        <v>RAŠKOVICE C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F2'!$B$5</f>
        <v>GREEN A</v>
      </c>
      <c r="U6" s="23">
        <f>AF3</f>
        <v>13</v>
      </c>
      <c r="V6" s="6" t="s">
        <v>7</v>
      </c>
      <c r="W6" s="21">
        <f>AD3</f>
        <v>9</v>
      </c>
      <c r="X6" s="23">
        <f>AF4</f>
        <v>13</v>
      </c>
      <c r="Y6" s="6" t="s">
        <v>7</v>
      </c>
      <c r="Z6" s="21">
        <f>AD4</f>
        <v>10</v>
      </c>
      <c r="AA6" s="23">
        <f>AF5</f>
        <v>15</v>
      </c>
      <c r="AB6" s="6" t="s">
        <v>7</v>
      </c>
      <c r="AC6" s="21">
        <f>AD5</f>
        <v>13</v>
      </c>
      <c r="AD6" s="438"/>
      <c r="AE6" s="439"/>
      <c r="AF6" s="440"/>
      <c r="AG6" s="82">
        <f t="shared" si="0"/>
        <v>3</v>
      </c>
      <c r="AH6" s="445">
        <v>6</v>
      </c>
      <c r="AI6" s="89">
        <f t="shared" si="1"/>
        <v>3001.28125</v>
      </c>
      <c r="AJ6" s="29">
        <f t="shared" si="2"/>
        <v>41</v>
      </c>
      <c r="AK6" s="29" t="s">
        <v>7</v>
      </c>
      <c r="AL6" s="29">
        <f t="shared" si="3"/>
        <v>32</v>
      </c>
      <c r="AM6" s="44">
        <f t="shared" si="4"/>
        <v>1.28125</v>
      </c>
    </row>
    <row r="7" spans="1:39" ht="20.100000000000001" customHeight="1" thickBot="1" x14ac:dyDescent="0.35">
      <c r="D7" s="14" t="str">
        <f>$B4</f>
        <v>RED A</v>
      </c>
      <c r="E7" s="78">
        <v>13</v>
      </c>
      <c r="F7" s="35" t="s">
        <v>7</v>
      </c>
      <c r="G7" s="78">
        <v>15</v>
      </c>
      <c r="H7" s="36" t="str">
        <f>$B5</f>
        <v>GREEN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ABCF-6C88-4D01-96E3-E75644E8F9F3}">
  <dimension ref="A1:AM7"/>
  <sheetViews>
    <sheetView topLeftCell="E1" zoomScaleNormal="100" workbookViewId="0">
      <selection activeCell="AH3" sqref="AH3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188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296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48" t="s">
        <v>189</v>
      </c>
      <c r="C2" s="7"/>
      <c r="D2" s="12" t="str">
        <f>$B2</f>
        <v xml:space="preserve">JANOVICE </v>
      </c>
      <c r="E2" s="79">
        <v>15</v>
      </c>
      <c r="F2" s="33" t="s">
        <v>7</v>
      </c>
      <c r="G2" s="79">
        <v>12</v>
      </c>
      <c r="H2" s="34" t="str">
        <f>$B5</f>
        <v>PALKOVICE A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 xml:space="preserve">JANOVICE </v>
      </c>
      <c r="V2" s="153"/>
      <c r="W2" s="154"/>
      <c r="X2" s="152" t="str">
        <f>T4</f>
        <v>PALKOVICE B</v>
      </c>
      <c r="Y2" s="153"/>
      <c r="Z2" s="154"/>
      <c r="AA2" s="152" t="str">
        <f>T5</f>
        <v>KUNČICE B</v>
      </c>
      <c r="AB2" s="153"/>
      <c r="AC2" s="154"/>
      <c r="AD2" s="152" t="str">
        <f>T6</f>
        <v>PALKOVICE A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49" t="s">
        <v>120</v>
      </c>
      <c r="C3" s="7"/>
      <c r="D3" s="13" t="str">
        <f>$B3</f>
        <v>PALKOVICE B</v>
      </c>
      <c r="E3" s="77">
        <v>19</v>
      </c>
      <c r="F3" s="71" t="s">
        <v>7</v>
      </c>
      <c r="G3" s="77">
        <v>9</v>
      </c>
      <c r="H3" s="46" t="str">
        <f>$B4</f>
        <v>KUNČICE B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F3'!$B$2</f>
        <v xml:space="preserve">JANOVICE </v>
      </c>
      <c r="U3" s="432"/>
      <c r="V3" s="433"/>
      <c r="W3" s="434"/>
      <c r="X3" s="25">
        <f>'4-Z F3'!$E$6</f>
        <v>11</v>
      </c>
      <c r="Y3" s="24" t="s">
        <v>7</v>
      </c>
      <c r="Z3" s="27">
        <f>'4-Z F3'!$G$6</f>
        <v>12</v>
      </c>
      <c r="AA3" s="25">
        <f>'4-Z F3'!$E$4</f>
        <v>20</v>
      </c>
      <c r="AB3" s="24" t="s">
        <v>7</v>
      </c>
      <c r="AC3" s="27">
        <f>'4-Z F3'!$G$4</f>
        <v>11</v>
      </c>
      <c r="AD3" s="25">
        <f>'4-Z F3'!$E$2</f>
        <v>15</v>
      </c>
      <c r="AE3" s="24" t="s">
        <v>7</v>
      </c>
      <c r="AF3" s="27">
        <f>'4-Z F3'!$G$2</f>
        <v>12</v>
      </c>
      <c r="AG3" s="80">
        <f>SUM(IF(U3&gt;W3,1,0),IF(X3&gt;Z3,1,0),IF(AA3&gt;AC3,1,0),IF(AD3&gt;AF3,1,0))</f>
        <v>2</v>
      </c>
      <c r="AH3" s="443">
        <v>10</v>
      </c>
      <c r="AI3" s="89">
        <f>1000*AG3+AM3</f>
        <v>2001.3142857142857</v>
      </c>
      <c r="AJ3" s="24">
        <f>U3+X3+AA3+AD3</f>
        <v>46</v>
      </c>
      <c r="AK3" s="24" t="s">
        <v>7</v>
      </c>
      <c r="AL3" s="24">
        <f>W3+Z3+AC3+AF3</f>
        <v>35</v>
      </c>
      <c r="AM3" s="39">
        <f>AJ3/AL3</f>
        <v>1.3142857142857143</v>
      </c>
    </row>
    <row r="4" spans="1:39" ht="20.100000000000001" customHeight="1" x14ac:dyDescent="0.3">
      <c r="A4" s="13" t="s">
        <v>2</v>
      </c>
      <c r="B4" s="49" t="s">
        <v>119</v>
      </c>
      <c r="C4" s="5"/>
      <c r="D4" s="13" t="str">
        <f>$B2</f>
        <v xml:space="preserve">JANOVICE </v>
      </c>
      <c r="E4" s="77">
        <v>20</v>
      </c>
      <c r="F4" s="71" t="s">
        <v>7</v>
      </c>
      <c r="G4" s="77">
        <v>11</v>
      </c>
      <c r="H4" s="46" t="str">
        <f>$B4</f>
        <v>KUNČICE B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F3'!$B$3</f>
        <v>PALKOVICE B</v>
      </c>
      <c r="U4" s="22">
        <f>Z3</f>
        <v>12</v>
      </c>
      <c r="V4" s="3" t="s">
        <v>7</v>
      </c>
      <c r="W4" s="20">
        <f>X3</f>
        <v>11</v>
      </c>
      <c r="X4" s="435"/>
      <c r="Y4" s="436"/>
      <c r="Z4" s="437"/>
      <c r="AA4" s="26">
        <f>'4-Z F3'!$E$3</f>
        <v>19</v>
      </c>
      <c r="AB4" s="8" t="s">
        <v>7</v>
      </c>
      <c r="AC4" s="28">
        <f>'4-Z F3'!$G$3</f>
        <v>9</v>
      </c>
      <c r="AD4" s="26">
        <f>'4-Z F3'!$E$5</f>
        <v>10</v>
      </c>
      <c r="AE4" s="8" t="s">
        <v>7</v>
      </c>
      <c r="AF4" s="28">
        <f>'4-Z F3'!$G$5</f>
        <v>13</v>
      </c>
      <c r="AG4" s="81">
        <f t="shared" ref="AG4:AG6" si="0">SUM(IF(U4&gt;W4,1,0),IF(X4&gt;Z4,1,0),IF(AA4&gt;AC4,1,0),IF(AD4&gt;AF4,1,0))</f>
        <v>2</v>
      </c>
      <c r="AH4" s="444">
        <v>11</v>
      </c>
      <c r="AI4" s="89">
        <f t="shared" ref="AI4:AI6" si="1">1000*AG4+AM4</f>
        <v>2001.2424242424242</v>
      </c>
      <c r="AJ4" s="8">
        <f t="shared" ref="AJ4:AJ6" si="2">U4+X4+AA4+AD4</f>
        <v>41</v>
      </c>
      <c r="AK4" s="8" t="s">
        <v>7</v>
      </c>
      <c r="AL4" s="8">
        <f t="shared" ref="AL4:AL6" si="3">W4+Z4+AC4+AF4</f>
        <v>33</v>
      </c>
      <c r="AM4" s="41">
        <f t="shared" ref="AM4:AM6" si="4">AJ4/AL4</f>
        <v>1.2424242424242424</v>
      </c>
    </row>
    <row r="5" spans="1:39" ht="20.100000000000001" customHeight="1" thickBot="1" x14ac:dyDescent="0.35">
      <c r="A5" s="14" t="s">
        <v>3</v>
      </c>
      <c r="B5" s="49" t="s">
        <v>108</v>
      </c>
      <c r="D5" s="13" t="str">
        <f>$B3</f>
        <v>PALKOVICE B</v>
      </c>
      <c r="E5" s="77">
        <v>10</v>
      </c>
      <c r="F5" s="71" t="s">
        <v>7</v>
      </c>
      <c r="G5" s="77">
        <v>13</v>
      </c>
      <c r="H5" s="46" t="str">
        <f>$B5</f>
        <v>PALKOVICE A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F3'!$B$4</f>
        <v>KUNČICE B</v>
      </c>
      <c r="U5" s="22">
        <f>AC3</f>
        <v>11</v>
      </c>
      <c r="V5" s="3" t="s">
        <v>7</v>
      </c>
      <c r="W5" s="20">
        <f>AA3</f>
        <v>20</v>
      </c>
      <c r="X5" s="22">
        <f>AC4</f>
        <v>9</v>
      </c>
      <c r="Y5" s="3" t="s">
        <v>7</v>
      </c>
      <c r="Z5" s="20">
        <f>AA4</f>
        <v>19</v>
      </c>
      <c r="AA5" s="435"/>
      <c r="AB5" s="436"/>
      <c r="AC5" s="437"/>
      <c r="AD5" s="26">
        <f>'4-Z F3'!$E$7</f>
        <v>11</v>
      </c>
      <c r="AE5" s="8" t="s">
        <v>7</v>
      </c>
      <c r="AF5" s="28">
        <f>'4-Z F3'!$G$7</f>
        <v>13</v>
      </c>
      <c r="AG5" s="81">
        <f t="shared" si="0"/>
        <v>0</v>
      </c>
      <c r="AH5" s="444">
        <v>13</v>
      </c>
      <c r="AI5" s="89">
        <f t="shared" si="1"/>
        <v>0.59615384615384615</v>
      </c>
      <c r="AJ5" s="8">
        <f t="shared" si="2"/>
        <v>31</v>
      </c>
      <c r="AK5" s="8" t="s">
        <v>7</v>
      </c>
      <c r="AL5" s="8">
        <f t="shared" si="3"/>
        <v>52</v>
      </c>
      <c r="AM5" s="41">
        <f t="shared" si="4"/>
        <v>0.59615384615384615</v>
      </c>
    </row>
    <row r="6" spans="1:39" ht="20.100000000000001" customHeight="1" thickBot="1" x14ac:dyDescent="0.35">
      <c r="D6" s="13" t="str">
        <f>$B2</f>
        <v xml:space="preserve">JANOVICE </v>
      </c>
      <c r="E6" s="77">
        <v>11</v>
      </c>
      <c r="F6" s="71" t="s">
        <v>7</v>
      </c>
      <c r="G6" s="77">
        <v>12</v>
      </c>
      <c r="H6" s="46" t="str">
        <f>$B3</f>
        <v>PALKOVICE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F3'!$B$5</f>
        <v>PALKOVICE A</v>
      </c>
      <c r="U6" s="23">
        <f>AF3</f>
        <v>12</v>
      </c>
      <c r="V6" s="6" t="s">
        <v>7</v>
      </c>
      <c r="W6" s="21">
        <f>AD3</f>
        <v>15</v>
      </c>
      <c r="X6" s="23">
        <f>AF4</f>
        <v>13</v>
      </c>
      <c r="Y6" s="6" t="s">
        <v>7</v>
      </c>
      <c r="Z6" s="21">
        <f>AD4</f>
        <v>10</v>
      </c>
      <c r="AA6" s="23">
        <f>AF5</f>
        <v>13</v>
      </c>
      <c r="AB6" s="6" t="s">
        <v>7</v>
      </c>
      <c r="AC6" s="21">
        <f>AD5</f>
        <v>11</v>
      </c>
      <c r="AD6" s="438"/>
      <c r="AE6" s="439"/>
      <c r="AF6" s="440"/>
      <c r="AG6" s="82">
        <f t="shared" si="0"/>
        <v>2</v>
      </c>
      <c r="AH6" s="445">
        <v>12</v>
      </c>
      <c r="AI6" s="89">
        <f t="shared" si="1"/>
        <v>2001.0555555555557</v>
      </c>
      <c r="AJ6" s="29">
        <f t="shared" si="2"/>
        <v>38</v>
      </c>
      <c r="AK6" s="29" t="s">
        <v>7</v>
      </c>
      <c r="AL6" s="29">
        <f t="shared" si="3"/>
        <v>36</v>
      </c>
      <c r="AM6" s="44">
        <f t="shared" si="4"/>
        <v>1.0555555555555556</v>
      </c>
    </row>
    <row r="7" spans="1:39" ht="20.100000000000001" customHeight="1" thickBot="1" x14ac:dyDescent="0.35">
      <c r="D7" s="14" t="str">
        <f>$B4</f>
        <v>KUNČICE B</v>
      </c>
      <c r="E7" s="78">
        <v>11</v>
      </c>
      <c r="F7" s="35" t="s">
        <v>7</v>
      </c>
      <c r="G7" s="78">
        <v>13</v>
      </c>
      <c r="H7" s="36" t="str">
        <f>$B5</f>
        <v>PALKOVICE A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50122-0967-4DB3-8620-DDD29F10ADDF}">
  <dimension ref="A1:AM7"/>
  <sheetViews>
    <sheetView zoomScaleNormal="100" workbookViewId="0">
      <selection activeCell="AN13" sqref="AN13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8.886718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8.886718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8.886718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8.886718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8.886718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8.886718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8.886718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8.886718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8.886718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8.886718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8.886718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8.886718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8.886718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8.886718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8.886718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8.886718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8.886718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8.886718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8.886718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8.886718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8.886718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8.886718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8.886718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8.886718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8.886718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8.886718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8.886718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8.886718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8.886718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8.886718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8.886718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8.886718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8.886718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8.886718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8.886718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8.886718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8.886718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8.886718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8.886718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8.886718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8.886718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8.886718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8.886718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8.886718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8.886718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8.886718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8.886718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8.886718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8.886718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8.886718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8.886718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8.886718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8.886718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8.886718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8.886718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8.886718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8.886718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8.886718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8.886718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8.886718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8.886718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8.886718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8.886718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8.88671875" style="4"/>
  </cols>
  <sheetData>
    <row r="1" spans="1:39" ht="50.1" customHeight="1" thickBot="1" x14ac:dyDescent="0.35">
      <c r="A1" s="195" t="s">
        <v>190</v>
      </c>
      <c r="B1" s="196"/>
      <c r="C1" s="196"/>
      <c r="D1" s="196"/>
      <c r="E1" s="196"/>
      <c r="F1" s="196"/>
      <c r="G1" s="196"/>
      <c r="H1" s="197"/>
      <c r="I1" s="5"/>
      <c r="J1" s="5"/>
      <c r="K1" s="5"/>
      <c r="L1" s="5"/>
      <c r="M1" s="5"/>
      <c r="N1" s="5"/>
      <c r="O1" s="5"/>
      <c r="P1" s="5"/>
      <c r="Q1" s="5"/>
      <c r="S1" s="198" t="s">
        <v>297</v>
      </c>
      <c r="T1" s="19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441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150</v>
      </c>
      <c r="C2" s="7"/>
      <c r="D2" s="12" t="str">
        <f>$B2</f>
        <v>PRŽNO A</v>
      </c>
      <c r="E2" s="79">
        <v>16</v>
      </c>
      <c r="F2" s="33" t="s">
        <v>7</v>
      </c>
      <c r="G2" s="79">
        <v>9</v>
      </c>
      <c r="H2" s="34" t="str">
        <f>$B5</f>
        <v>RED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200"/>
      <c r="T2" s="201"/>
      <c r="U2" s="152" t="str">
        <f>T3</f>
        <v>PRŽNO A</v>
      </c>
      <c r="V2" s="153"/>
      <c r="W2" s="154"/>
      <c r="X2" s="152" t="str">
        <f>T4</f>
        <v>GREEN C</v>
      </c>
      <c r="Y2" s="153"/>
      <c r="Z2" s="154"/>
      <c r="AA2" s="152" t="str">
        <f>T5</f>
        <v>GREEN D</v>
      </c>
      <c r="AB2" s="153"/>
      <c r="AC2" s="154"/>
      <c r="AD2" s="152" t="str">
        <f>T6</f>
        <v>RED B</v>
      </c>
      <c r="AE2" s="153"/>
      <c r="AF2" s="154"/>
      <c r="AG2" s="176"/>
      <c r="AH2" s="442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191</v>
      </c>
      <c r="C3" s="7"/>
      <c r="D3" s="13" t="str">
        <f>$B3</f>
        <v>GREEN C</v>
      </c>
      <c r="E3" s="77">
        <v>19</v>
      </c>
      <c r="F3" s="71" t="s">
        <v>7</v>
      </c>
      <c r="G3" s="77">
        <v>10</v>
      </c>
      <c r="H3" s="46" t="str">
        <f>$B4</f>
        <v>GREEN D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'4-Z F4'!$B$2</f>
        <v>PRŽNO A</v>
      </c>
      <c r="U3" s="432"/>
      <c r="V3" s="433"/>
      <c r="W3" s="434"/>
      <c r="X3" s="25">
        <f>'4-Z F4'!$E$6</f>
        <v>15</v>
      </c>
      <c r="Y3" s="24" t="s">
        <v>7</v>
      </c>
      <c r="Z3" s="27">
        <f>'4-Z F4'!$G$6</f>
        <v>18</v>
      </c>
      <c r="AA3" s="25">
        <f>'4-Z F4'!$E$4</f>
        <v>19</v>
      </c>
      <c r="AB3" s="24" t="s">
        <v>7</v>
      </c>
      <c r="AC3" s="27">
        <f>'4-Z F4'!$G$4</f>
        <v>18</v>
      </c>
      <c r="AD3" s="25">
        <f>'4-Z F4'!$E$2</f>
        <v>16</v>
      </c>
      <c r="AE3" s="24" t="s">
        <v>7</v>
      </c>
      <c r="AF3" s="27">
        <f>'4-Z F4'!$G$2</f>
        <v>9</v>
      </c>
      <c r="AG3" s="80">
        <f>SUM(IF(U3&gt;W3,1,0),IF(X3&gt;Z3,1,0),IF(AA3&gt;AC3,1,0),IF(AD3&gt;AF3,1,0))</f>
        <v>2</v>
      </c>
      <c r="AH3" s="443">
        <v>15</v>
      </c>
      <c r="AI3" s="89">
        <f>1000*AG3+AM3</f>
        <v>2001.1111111111111</v>
      </c>
      <c r="AJ3" s="24">
        <f>U3+X3+AA3+AD3</f>
        <v>50</v>
      </c>
      <c r="AK3" s="24" t="s">
        <v>7</v>
      </c>
      <c r="AL3" s="24">
        <f>W3+Z3+AC3+AF3</f>
        <v>45</v>
      </c>
      <c r="AM3" s="39">
        <f>AJ3/AL3</f>
        <v>1.1111111111111112</v>
      </c>
    </row>
    <row r="4" spans="1:39" ht="20.100000000000001" customHeight="1" x14ac:dyDescent="0.3">
      <c r="A4" s="13" t="s">
        <v>2</v>
      </c>
      <c r="B4" s="18" t="s">
        <v>157</v>
      </c>
      <c r="C4" s="5"/>
      <c r="D4" s="13" t="str">
        <f>$B2</f>
        <v>PRŽNO A</v>
      </c>
      <c r="E4" s="77">
        <v>19</v>
      </c>
      <c r="F4" s="71" t="s">
        <v>7</v>
      </c>
      <c r="G4" s="77">
        <v>18</v>
      </c>
      <c r="H4" s="46" t="str">
        <f>$B4</f>
        <v>GREEN D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'4-Z F4'!$B$3</f>
        <v>GREEN C</v>
      </c>
      <c r="U4" s="22">
        <f>Z3</f>
        <v>18</v>
      </c>
      <c r="V4" s="3" t="s">
        <v>7</v>
      </c>
      <c r="W4" s="20">
        <f>X3</f>
        <v>15</v>
      </c>
      <c r="X4" s="435"/>
      <c r="Y4" s="436"/>
      <c r="Z4" s="437"/>
      <c r="AA4" s="26">
        <f>'4-Z F4'!$E$3</f>
        <v>19</v>
      </c>
      <c r="AB4" s="8" t="s">
        <v>7</v>
      </c>
      <c r="AC4" s="28">
        <f>'4-Z F4'!$G$3</f>
        <v>10</v>
      </c>
      <c r="AD4" s="26">
        <f>'4-Z F4'!$E$5</f>
        <v>8</v>
      </c>
      <c r="AE4" s="8" t="s">
        <v>7</v>
      </c>
      <c r="AF4" s="28">
        <f>'4-Z F4'!$G$5</f>
        <v>18</v>
      </c>
      <c r="AG4" s="81">
        <f t="shared" ref="AG4:AG6" si="0">SUM(IF(U4&gt;W4,1,0),IF(X4&gt;Z4,1,0),IF(AA4&gt;AC4,1,0),IF(AD4&gt;AF4,1,0))</f>
        <v>2</v>
      </c>
      <c r="AH4" s="444">
        <v>16</v>
      </c>
      <c r="AI4" s="89">
        <f t="shared" ref="AI4:AI6" si="1">1000*AG4+AM4</f>
        <v>2001.046511627907</v>
      </c>
      <c r="AJ4" s="8">
        <f t="shared" ref="AJ4:AJ6" si="2">U4+X4+AA4+AD4</f>
        <v>45</v>
      </c>
      <c r="AK4" s="8" t="s">
        <v>7</v>
      </c>
      <c r="AL4" s="8">
        <f t="shared" ref="AL4:AL6" si="3">W4+Z4+AC4+AF4</f>
        <v>43</v>
      </c>
      <c r="AM4" s="41">
        <f t="shared" ref="AM4:AM6" si="4">AJ4/AL4</f>
        <v>1.0465116279069768</v>
      </c>
    </row>
    <row r="5" spans="1:39" ht="20.100000000000001" customHeight="1" thickBot="1" x14ac:dyDescent="0.35">
      <c r="A5" s="14" t="s">
        <v>3</v>
      </c>
      <c r="B5" s="19" t="s">
        <v>158</v>
      </c>
      <c r="D5" s="13" t="str">
        <f>$B3</f>
        <v>GREEN C</v>
      </c>
      <c r="E5" s="77">
        <v>8</v>
      </c>
      <c r="F5" s="71" t="s">
        <v>7</v>
      </c>
      <c r="G5" s="77">
        <v>18</v>
      </c>
      <c r="H5" s="46" t="str">
        <f>$B5</f>
        <v>RED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'4-Z F4'!$B$4</f>
        <v>GREEN D</v>
      </c>
      <c r="U5" s="22">
        <f>AC3</f>
        <v>18</v>
      </c>
      <c r="V5" s="3" t="s">
        <v>7</v>
      </c>
      <c r="W5" s="20">
        <f>AA3</f>
        <v>19</v>
      </c>
      <c r="X5" s="22">
        <f>AC4</f>
        <v>10</v>
      </c>
      <c r="Y5" s="3" t="s">
        <v>7</v>
      </c>
      <c r="Z5" s="20">
        <f>AA4</f>
        <v>19</v>
      </c>
      <c r="AA5" s="435"/>
      <c r="AB5" s="436"/>
      <c r="AC5" s="437"/>
      <c r="AD5" s="26">
        <f>'4-Z F4'!$E$7</f>
        <v>15</v>
      </c>
      <c r="AE5" s="8" t="s">
        <v>7</v>
      </c>
      <c r="AF5" s="28">
        <f>'4-Z F4'!$G$7</f>
        <v>18</v>
      </c>
      <c r="AG5" s="81">
        <f t="shared" si="0"/>
        <v>0</v>
      </c>
      <c r="AH5" s="444">
        <v>17</v>
      </c>
      <c r="AI5" s="89">
        <f t="shared" si="1"/>
        <v>0.7678571428571429</v>
      </c>
      <c r="AJ5" s="8">
        <f t="shared" si="2"/>
        <v>43</v>
      </c>
      <c r="AK5" s="8" t="s">
        <v>7</v>
      </c>
      <c r="AL5" s="8">
        <f t="shared" si="3"/>
        <v>56</v>
      </c>
      <c r="AM5" s="41">
        <f t="shared" si="4"/>
        <v>0.7678571428571429</v>
      </c>
    </row>
    <row r="6" spans="1:39" ht="20.100000000000001" customHeight="1" thickBot="1" x14ac:dyDescent="0.35">
      <c r="D6" s="13" t="str">
        <f>$B2</f>
        <v>PRŽNO A</v>
      </c>
      <c r="E6" s="77">
        <v>15</v>
      </c>
      <c r="F6" s="71" t="s">
        <v>7</v>
      </c>
      <c r="G6" s="77">
        <v>18</v>
      </c>
      <c r="H6" s="46" t="str">
        <f>$B3</f>
        <v>GREEN C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'4-Z F4'!$B$5</f>
        <v>RED B</v>
      </c>
      <c r="U6" s="23">
        <f>AF3</f>
        <v>9</v>
      </c>
      <c r="V6" s="6" t="s">
        <v>7</v>
      </c>
      <c r="W6" s="21">
        <f>AD3</f>
        <v>16</v>
      </c>
      <c r="X6" s="23">
        <f>AF4</f>
        <v>18</v>
      </c>
      <c r="Y6" s="6" t="s">
        <v>7</v>
      </c>
      <c r="Z6" s="21">
        <f>AD4</f>
        <v>8</v>
      </c>
      <c r="AA6" s="23">
        <f>AF5</f>
        <v>18</v>
      </c>
      <c r="AB6" s="6" t="s">
        <v>7</v>
      </c>
      <c r="AC6" s="21">
        <f>AD5</f>
        <v>15</v>
      </c>
      <c r="AD6" s="438"/>
      <c r="AE6" s="439"/>
      <c r="AF6" s="440"/>
      <c r="AG6" s="82">
        <f t="shared" si="0"/>
        <v>2</v>
      </c>
      <c r="AH6" s="445">
        <v>14</v>
      </c>
      <c r="AI6" s="89">
        <f t="shared" si="1"/>
        <v>2001.1538461538462</v>
      </c>
      <c r="AJ6" s="29">
        <f t="shared" si="2"/>
        <v>45</v>
      </c>
      <c r="AK6" s="29" t="s">
        <v>7</v>
      </c>
      <c r="AL6" s="29">
        <f t="shared" si="3"/>
        <v>39</v>
      </c>
      <c r="AM6" s="44">
        <f t="shared" si="4"/>
        <v>1.1538461538461537</v>
      </c>
    </row>
    <row r="7" spans="1:39" ht="20.100000000000001" customHeight="1" thickBot="1" x14ac:dyDescent="0.35">
      <c r="D7" s="14" t="str">
        <f>$B4</f>
        <v>GREEN D</v>
      </c>
      <c r="E7" s="78">
        <v>15</v>
      </c>
      <c r="F7" s="35" t="s">
        <v>7</v>
      </c>
      <c r="G7" s="78">
        <v>18</v>
      </c>
      <c r="H7" s="36" t="str">
        <f>$B5</f>
        <v>RED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G1:AG2"/>
    <mergeCell ref="AH1:AH2"/>
    <mergeCell ref="AI1:AI2"/>
    <mergeCell ref="AJ1:AM2"/>
    <mergeCell ref="U2:W2"/>
    <mergeCell ref="X2:Z2"/>
    <mergeCell ref="AA2:AC2"/>
    <mergeCell ref="AD2:AF2"/>
    <mergeCell ref="AD1:AF1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4E2BE-8AE2-4990-B9B4-0011DA8452C8}">
  <dimension ref="A1"/>
  <sheetViews>
    <sheetView tabSelected="1" zoomScale="80" zoomScaleNormal="80" workbookViewId="0">
      <selection activeCell="AI39" sqref="AI39"/>
    </sheetView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68062-DA23-486D-9A4C-1BB2838C11DF}">
  <dimension ref="A1:AP15"/>
  <sheetViews>
    <sheetView topLeftCell="D1" zoomScaleNormal="100" workbookViewId="0">
      <selection activeCell="AD15" sqref="AD15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14.5546875" bestFit="1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45" t="s">
        <v>161</v>
      </c>
      <c r="B1" s="146"/>
      <c r="C1" s="146"/>
      <c r="D1" s="146"/>
      <c r="E1" s="146"/>
      <c r="F1" s="146"/>
      <c r="G1" s="146"/>
      <c r="H1" s="147"/>
      <c r="S1" s="148" t="s">
        <v>202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157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106</v>
      </c>
      <c r="D2" s="63" t="str">
        <f>$B3</f>
        <v>BRUŠPERK A</v>
      </c>
      <c r="E2" s="74">
        <v>3</v>
      </c>
      <c r="F2" s="33" t="s">
        <v>7</v>
      </c>
      <c r="G2" s="75">
        <v>7</v>
      </c>
      <c r="H2" s="34" t="str">
        <f>$B6</f>
        <v xml:space="preserve">BESKYĎÁČEK MIX C </v>
      </c>
      <c r="I2" s="10"/>
      <c r="J2" s="10"/>
      <c r="K2" s="10"/>
      <c r="L2" s="10"/>
      <c r="M2" s="10"/>
      <c r="N2" s="10"/>
      <c r="O2" s="10"/>
      <c r="P2" s="11"/>
      <c r="S2" s="150"/>
      <c r="T2" s="151"/>
      <c r="U2" s="152" t="str">
        <f>T3</f>
        <v>RAŠKOVICE A</v>
      </c>
      <c r="V2" s="153"/>
      <c r="W2" s="154"/>
      <c r="X2" s="152" t="str">
        <f>T4</f>
        <v>BRUŠPERK A</v>
      </c>
      <c r="Y2" s="153"/>
      <c r="Z2" s="154"/>
      <c r="AA2" s="152" t="str">
        <f>T5</f>
        <v>BESKYĎÁČEK MIX A</v>
      </c>
      <c r="AB2" s="153"/>
      <c r="AC2" s="154"/>
      <c r="AD2" s="152" t="str">
        <f>T6</f>
        <v>JANOVICE A</v>
      </c>
      <c r="AE2" s="153"/>
      <c r="AF2" s="154"/>
      <c r="AG2" s="152" t="str">
        <f>T7</f>
        <v xml:space="preserve">BESKYĎÁČEK MIX C </v>
      </c>
      <c r="AH2" s="153"/>
      <c r="AI2" s="154"/>
      <c r="AJ2" s="156"/>
      <c r="AK2" s="158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134</v>
      </c>
      <c r="D3" s="64" t="str">
        <f>$B4</f>
        <v>BESKYĎÁČEK MIX A</v>
      </c>
      <c r="E3" s="70">
        <v>8</v>
      </c>
      <c r="F3" s="69" t="s">
        <v>7</v>
      </c>
      <c r="G3" s="76">
        <v>17</v>
      </c>
      <c r="H3" s="67" t="str">
        <f>$B5</f>
        <v>JANOVICE A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'5-Ž A'!$B$2</f>
        <v>RAŠKOVICE A</v>
      </c>
      <c r="U3" s="114"/>
      <c r="V3" s="113"/>
      <c r="W3" s="115"/>
      <c r="X3" s="25">
        <f>'5-Ž A'!$E$5</f>
        <v>7</v>
      </c>
      <c r="Y3" s="24" t="s">
        <v>7</v>
      </c>
      <c r="Z3" s="27">
        <f>'5-Ž A'!$G$5</f>
        <v>5</v>
      </c>
      <c r="AA3" s="25">
        <f>'5-Ž A'!$G$6</f>
        <v>11</v>
      </c>
      <c r="AB3" s="24" t="s">
        <v>7</v>
      </c>
      <c r="AC3" s="27">
        <f>'5-Ž A'!$E$6</f>
        <v>1</v>
      </c>
      <c r="AD3" s="25">
        <f>'5-Ž A'!$E$8</f>
        <v>9</v>
      </c>
      <c r="AE3" s="24" t="s">
        <v>7</v>
      </c>
      <c r="AF3" s="27">
        <f>'5-Ž A'!$G$8</f>
        <v>6</v>
      </c>
      <c r="AG3" s="25">
        <f>'5-Ž A'!$G$11</f>
        <v>0</v>
      </c>
      <c r="AH3" s="24" t="s">
        <v>7</v>
      </c>
      <c r="AI3" s="27">
        <f>'5-Ž A'!$E$11</f>
        <v>15</v>
      </c>
      <c r="AJ3" s="38">
        <f>SUM(IF(U3&gt;W3,1,0),IF(X3&gt;Z3,1,0),IF(AA3&gt;AC3,1,0),IF(AD3&gt;AF3,1,0),IF(AG3&gt;AI3,1,0))</f>
        <v>3</v>
      </c>
      <c r="AK3" s="291">
        <f>_xlfn.RANK.EQ(AL3,$AL$3:$AL$7)</f>
        <v>2</v>
      </c>
      <c r="AL3" s="86">
        <f>1000*AJ3+AP3</f>
        <v>3001</v>
      </c>
      <c r="AM3" s="24">
        <f>U3+X3+AA3+AD3+AG3</f>
        <v>27</v>
      </c>
      <c r="AN3" s="24" t="s">
        <v>7</v>
      </c>
      <c r="AO3" s="24">
        <f>Z3+AC3+AF3+AI3+W3</f>
        <v>27</v>
      </c>
      <c r="AP3" s="39">
        <f>AM3/AO3</f>
        <v>1</v>
      </c>
    </row>
    <row r="4" spans="1:42" ht="20.100000000000001" customHeight="1" x14ac:dyDescent="0.3">
      <c r="A4" s="13" t="s">
        <v>2</v>
      </c>
      <c r="B4" s="49" t="s">
        <v>111</v>
      </c>
      <c r="D4" s="64" t="str">
        <f>$B6</f>
        <v xml:space="preserve">BESKYĎÁČEK MIX C </v>
      </c>
      <c r="E4" s="70">
        <v>15</v>
      </c>
      <c r="F4" s="69" t="s">
        <v>7</v>
      </c>
      <c r="G4" s="76">
        <v>1</v>
      </c>
      <c r="H4" s="67" t="str">
        <f>$B4</f>
        <v>BESKYĎÁČEK MIX A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'5-Ž A'!$B$3</f>
        <v>BRUŠPERK A</v>
      </c>
      <c r="U4" s="22">
        <f>Z3</f>
        <v>5</v>
      </c>
      <c r="V4" s="3" t="s">
        <v>7</v>
      </c>
      <c r="W4" s="20">
        <f>X3</f>
        <v>7</v>
      </c>
      <c r="X4" s="116"/>
      <c r="Y4" s="117"/>
      <c r="Z4" s="118"/>
      <c r="AA4" s="26">
        <f>'5-Ž A'!$E$9</f>
        <v>10</v>
      </c>
      <c r="AB4" s="8" t="s">
        <v>7</v>
      </c>
      <c r="AC4" s="28">
        <f>'5-Ž A'!$G$9</f>
        <v>6</v>
      </c>
      <c r="AD4" s="26">
        <f>'5-Ž A'!$G$10</f>
        <v>9</v>
      </c>
      <c r="AE4" s="8" t="s">
        <v>7</v>
      </c>
      <c r="AF4" s="28">
        <f>'5-Ž A'!$E$10</f>
        <v>4</v>
      </c>
      <c r="AG4" s="26">
        <f>'5-Ž A'!$E$2</f>
        <v>3</v>
      </c>
      <c r="AH4" s="8" t="s">
        <v>7</v>
      </c>
      <c r="AI4" s="28">
        <f>'5-Ž A'!$G$2</f>
        <v>7</v>
      </c>
      <c r="AJ4" s="9">
        <f t="shared" ref="AJ4:AJ7" si="0">SUM(IF(U4&gt;W4,1,0),IF(X4&gt;Z4,1,0),IF(AA4&gt;AC4,1,0),IF(AD4&gt;AF4,1,0),IF(AG4&gt;AI4,1,0))</f>
        <v>2</v>
      </c>
      <c r="AK4" s="291">
        <f t="shared" ref="AK4:AK7" si="1">_xlfn.RANK.EQ(AL4,$AL$3:$AL$7)</f>
        <v>3</v>
      </c>
      <c r="AL4" s="86">
        <f t="shared" ref="AL4:AL7" si="2">1000*AJ4+AP4</f>
        <v>2001.125</v>
      </c>
      <c r="AM4" s="8">
        <f t="shared" ref="AM4:AM7" si="3">U4+X4+AA4+AD4+AG4</f>
        <v>27</v>
      </c>
      <c r="AN4" s="8" t="s">
        <v>7</v>
      </c>
      <c r="AO4" s="8">
        <f t="shared" ref="AO4:AO7" si="4">Z4+AC4+AF4+AI4+W4</f>
        <v>24</v>
      </c>
      <c r="AP4" s="41">
        <f t="shared" ref="AP4:AP7" si="5">AM4/AO4</f>
        <v>1.125</v>
      </c>
    </row>
    <row r="5" spans="1:42" ht="20.100000000000001" customHeight="1" x14ac:dyDescent="0.3">
      <c r="A5" s="13" t="s">
        <v>3</v>
      </c>
      <c r="B5" s="49" t="s">
        <v>116</v>
      </c>
      <c r="D5" s="65" t="str">
        <f>$B2</f>
        <v>RAŠKOVICE A</v>
      </c>
      <c r="E5" s="70">
        <v>7</v>
      </c>
      <c r="F5" s="71" t="s">
        <v>7</v>
      </c>
      <c r="G5" s="76">
        <v>5</v>
      </c>
      <c r="H5" s="46" t="str">
        <f>$B3</f>
        <v>BRUŠPERK A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'5-Ž A'!$B$4</f>
        <v>BESKYĎÁČEK MIX A</v>
      </c>
      <c r="U5" s="22">
        <f>AC3</f>
        <v>1</v>
      </c>
      <c r="V5" s="3" t="s">
        <v>7</v>
      </c>
      <c r="W5" s="20">
        <f>AA3</f>
        <v>11</v>
      </c>
      <c r="X5" s="22">
        <f>AC4</f>
        <v>6</v>
      </c>
      <c r="Y5" s="3" t="s">
        <v>7</v>
      </c>
      <c r="Z5" s="20">
        <f>AA4</f>
        <v>10</v>
      </c>
      <c r="AA5" s="116"/>
      <c r="AB5" s="117"/>
      <c r="AC5" s="118"/>
      <c r="AD5" s="26">
        <f>'5-Ž A'!$E$3</f>
        <v>8</v>
      </c>
      <c r="AE5" s="8" t="s">
        <v>7</v>
      </c>
      <c r="AF5" s="28">
        <f>'5-Ž A'!$G$3</f>
        <v>17</v>
      </c>
      <c r="AG5" s="26">
        <f>'5-Ž A'!$G$4</f>
        <v>1</v>
      </c>
      <c r="AH5" s="8" t="s">
        <v>7</v>
      </c>
      <c r="AI5" s="28">
        <f>'5-Ž A'!$E$4</f>
        <v>15</v>
      </c>
      <c r="AJ5" s="9">
        <f t="shared" si="0"/>
        <v>0</v>
      </c>
      <c r="AK5" s="291">
        <f t="shared" si="1"/>
        <v>5</v>
      </c>
      <c r="AL5" s="86">
        <f t="shared" si="2"/>
        <v>0.30188679245283018</v>
      </c>
      <c r="AM5" s="8">
        <f t="shared" si="3"/>
        <v>16</v>
      </c>
      <c r="AN5" s="8" t="s">
        <v>7</v>
      </c>
      <c r="AO5" s="8">
        <f t="shared" si="4"/>
        <v>53</v>
      </c>
      <c r="AP5" s="41">
        <f t="shared" si="5"/>
        <v>0.30188679245283018</v>
      </c>
    </row>
    <row r="6" spans="1:42" ht="20.100000000000001" customHeight="1" thickBot="1" x14ac:dyDescent="0.35">
      <c r="A6" s="14" t="s">
        <v>4</v>
      </c>
      <c r="B6" s="50" t="s">
        <v>168</v>
      </c>
      <c r="D6" s="64" t="str">
        <f>$B4</f>
        <v>BESKYĎÁČEK MIX A</v>
      </c>
      <c r="E6" s="70">
        <v>1</v>
      </c>
      <c r="F6" s="69" t="s">
        <v>7</v>
      </c>
      <c r="G6" s="76">
        <v>11</v>
      </c>
      <c r="H6" s="67" t="str">
        <f>$B2</f>
        <v>RAŠKOVICE A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'5-Ž A'!$B$5</f>
        <v>JANOVICE A</v>
      </c>
      <c r="U6" s="22">
        <f>AF3</f>
        <v>6</v>
      </c>
      <c r="V6" s="3" t="s">
        <v>7</v>
      </c>
      <c r="W6" s="20">
        <f>AD3</f>
        <v>9</v>
      </c>
      <c r="X6" s="22">
        <f>AF4</f>
        <v>4</v>
      </c>
      <c r="Y6" s="3" t="s">
        <v>7</v>
      </c>
      <c r="Z6" s="20">
        <f>AD4</f>
        <v>9</v>
      </c>
      <c r="AA6" s="22">
        <f>AF5</f>
        <v>17</v>
      </c>
      <c r="AB6" s="3" t="s">
        <v>7</v>
      </c>
      <c r="AC6" s="20">
        <f>AD5</f>
        <v>8</v>
      </c>
      <c r="AD6" s="116"/>
      <c r="AE6" s="117"/>
      <c r="AF6" s="118"/>
      <c r="AG6" s="26">
        <f>'5-Ž A'!$E$7</f>
        <v>2</v>
      </c>
      <c r="AH6" s="8" t="s">
        <v>7</v>
      </c>
      <c r="AI6" s="28">
        <f>'5-Ž A'!$G$7</f>
        <v>13</v>
      </c>
      <c r="AJ6" s="9">
        <f t="shared" si="0"/>
        <v>1</v>
      </c>
      <c r="AK6" s="291">
        <f t="shared" si="1"/>
        <v>4</v>
      </c>
      <c r="AL6" s="86">
        <f t="shared" si="2"/>
        <v>1000.7435897435897</v>
      </c>
      <c r="AM6" s="8">
        <f t="shared" si="3"/>
        <v>29</v>
      </c>
      <c r="AN6" s="8" t="s">
        <v>7</v>
      </c>
      <c r="AO6" s="8">
        <f t="shared" si="4"/>
        <v>39</v>
      </c>
      <c r="AP6" s="41">
        <f t="shared" si="5"/>
        <v>0.74358974358974361</v>
      </c>
    </row>
    <row r="7" spans="1:42" ht="20.100000000000001" customHeight="1" thickBot="1" x14ac:dyDescent="0.35">
      <c r="D7" s="64" t="str">
        <f>$B5</f>
        <v>JANOVICE A</v>
      </c>
      <c r="E7" s="70">
        <v>2</v>
      </c>
      <c r="F7" s="69" t="s">
        <v>7</v>
      </c>
      <c r="G7" s="76">
        <v>13</v>
      </c>
      <c r="H7" s="67" t="str">
        <f>$B6</f>
        <v xml:space="preserve">BESKYĎÁČEK MIX C 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'5-Ž A'!$B$6</f>
        <v xml:space="preserve">BESKYĎÁČEK MIX C </v>
      </c>
      <c r="U7" s="23">
        <f>AI3</f>
        <v>15</v>
      </c>
      <c r="V7" s="6" t="s">
        <v>7</v>
      </c>
      <c r="W7" s="21">
        <f>AG3</f>
        <v>0</v>
      </c>
      <c r="X7" s="23">
        <f>AI4</f>
        <v>7</v>
      </c>
      <c r="Y7" s="6" t="s">
        <v>7</v>
      </c>
      <c r="Z7" s="21">
        <f>AG4</f>
        <v>3</v>
      </c>
      <c r="AA7" s="23">
        <f>AI5</f>
        <v>15</v>
      </c>
      <c r="AB7" s="6" t="s">
        <v>7</v>
      </c>
      <c r="AC7" s="21">
        <f>AG5</f>
        <v>1</v>
      </c>
      <c r="AD7" s="23">
        <f>AI6</f>
        <v>13</v>
      </c>
      <c r="AE7" s="6" t="s">
        <v>7</v>
      </c>
      <c r="AF7" s="21">
        <f>AG6</f>
        <v>2</v>
      </c>
      <c r="AG7" s="126"/>
      <c r="AH7" s="127"/>
      <c r="AI7" s="128"/>
      <c r="AJ7" s="43">
        <f t="shared" si="0"/>
        <v>4</v>
      </c>
      <c r="AK7" s="292">
        <f t="shared" si="1"/>
        <v>1</v>
      </c>
      <c r="AL7" s="86">
        <f t="shared" si="2"/>
        <v>4008.3333333333335</v>
      </c>
      <c r="AM7" s="29">
        <f t="shared" si="3"/>
        <v>50</v>
      </c>
      <c r="AN7" s="29" t="s">
        <v>7</v>
      </c>
      <c r="AO7" s="29">
        <f t="shared" si="4"/>
        <v>6</v>
      </c>
      <c r="AP7" s="44">
        <f t="shared" si="5"/>
        <v>8.3333333333333339</v>
      </c>
    </row>
    <row r="8" spans="1:42" ht="20.100000000000001" customHeight="1" x14ac:dyDescent="0.3">
      <c r="D8" s="65" t="str">
        <f>$B2</f>
        <v>RAŠKOVICE A</v>
      </c>
      <c r="E8" s="70">
        <v>9</v>
      </c>
      <c r="F8" s="71" t="s">
        <v>7</v>
      </c>
      <c r="G8" s="76">
        <v>6</v>
      </c>
      <c r="H8" s="46" t="str">
        <f>$B5</f>
        <v>JANOVICE A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BRUŠPERK A</v>
      </c>
      <c r="E9" s="70">
        <v>10</v>
      </c>
      <c r="F9" s="71" t="s">
        <v>7</v>
      </c>
      <c r="G9" s="70">
        <v>6</v>
      </c>
      <c r="H9" s="46" t="str">
        <f>$B4</f>
        <v>BESKYĎÁČEK MIX A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JANOVICE A</v>
      </c>
      <c r="E10" s="70">
        <v>4</v>
      </c>
      <c r="F10" s="69" t="s">
        <v>7</v>
      </c>
      <c r="G10" s="70">
        <v>9</v>
      </c>
      <c r="H10" s="67" t="str">
        <f>$B3</f>
        <v>BRUŠPERK A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 xml:space="preserve">BESKYĎÁČEK MIX C </v>
      </c>
      <c r="E11" s="73">
        <v>15</v>
      </c>
      <c r="F11" s="72" t="s">
        <v>7</v>
      </c>
      <c r="G11" s="73">
        <v>0</v>
      </c>
      <c r="H11" s="68" t="str">
        <f>$B2</f>
        <v>RAŠKOVICE A</v>
      </c>
      <c r="I11" s="15"/>
      <c r="J11" s="15"/>
      <c r="K11" s="15"/>
      <c r="L11" s="15"/>
      <c r="M11" s="15"/>
      <c r="N11" s="15"/>
      <c r="O11" s="15"/>
      <c r="P11" s="16"/>
    </row>
    <row r="15" spans="1:42" x14ac:dyDescent="0.3">
      <c r="H15">
        <v>1</v>
      </c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03C69-C1A1-48F7-B753-DF8315A1E5D8}">
  <dimension ref="A1:AP11"/>
  <sheetViews>
    <sheetView topLeftCell="C1" zoomScaleNormal="100" workbookViewId="0">
      <selection activeCell="AK1" sqref="AK1:AK7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14.5546875" bestFit="1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45" t="s">
        <v>160</v>
      </c>
      <c r="B1" s="146"/>
      <c r="C1" s="146"/>
      <c r="D1" s="146"/>
      <c r="E1" s="146"/>
      <c r="F1" s="146"/>
      <c r="G1" s="146"/>
      <c r="H1" s="147"/>
      <c r="S1" s="148" t="s">
        <v>203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157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107</v>
      </c>
      <c r="D2" s="63" t="str">
        <f>$B3</f>
        <v>PRŽNO A</v>
      </c>
      <c r="E2" s="74">
        <v>6</v>
      </c>
      <c r="F2" s="33" t="s">
        <v>7</v>
      </c>
      <c r="G2" s="75">
        <v>9</v>
      </c>
      <c r="H2" s="34" t="str">
        <f>$B6</f>
        <v>BESKYĎÁČEK 5. ZŠ B</v>
      </c>
      <c r="I2" s="10"/>
      <c r="J2" s="10"/>
      <c r="K2" s="10"/>
      <c r="L2" s="10"/>
      <c r="M2" s="10"/>
      <c r="N2" s="10"/>
      <c r="O2" s="10"/>
      <c r="P2" s="11"/>
      <c r="S2" s="150"/>
      <c r="T2" s="151"/>
      <c r="U2" s="152" t="str">
        <f>T3</f>
        <v>KUNČICE A</v>
      </c>
      <c r="V2" s="153"/>
      <c r="W2" s="154"/>
      <c r="X2" s="152" t="str">
        <f>T4</f>
        <v>PRŽNO A</v>
      </c>
      <c r="Y2" s="153"/>
      <c r="Z2" s="154"/>
      <c r="AA2" s="152" t="str">
        <f>T5</f>
        <v>BRUŠPERK B</v>
      </c>
      <c r="AB2" s="153"/>
      <c r="AC2" s="154"/>
      <c r="AD2" s="152" t="str">
        <f>T6</f>
        <v>BESKYĎÁČEK KOZLOVICE</v>
      </c>
      <c r="AE2" s="153"/>
      <c r="AF2" s="154"/>
      <c r="AG2" s="152" t="str">
        <f>T7</f>
        <v>BESKYĎÁČEK 5. ZŠ B</v>
      </c>
      <c r="AH2" s="153"/>
      <c r="AI2" s="154"/>
      <c r="AJ2" s="156"/>
      <c r="AK2" s="158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150</v>
      </c>
      <c r="D3" s="64" t="str">
        <f>$B4</f>
        <v>BRUŠPERK B</v>
      </c>
      <c r="E3" s="70">
        <v>5</v>
      </c>
      <c r="F3" s="69" t="s">
        <v>7</v>
      </c>
      <c r="G3" s="76">
        <v>8</v>
      </c>
      <c r="H3" s="67" t="str">
        <f>$B5</f>
        <v>BESKYĎÁČEK KOZLOVICE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'5-Ž B'!$B$2</f>
        <v>KUNČICE A</v>
      </c>
      <c r="U3" s="114"/>
      <c r="V3" s="113"/>
      <c r="W3" s="115"/>
      <c r="X3" s="25">
        <f>'5-Ž B'!$E$5</f>
        <v>10</v>
      </c>
      <c r="Y3" s="24" t="s">
        <v>7</v>
      </c>
      <c r="Z3" s="27">
        <f>'5-Ž B'!$G$5</f>
        <v>6</v>
      </c>
      <c r="AA3" s="25">
        <f>'5-Ž B'!$G$6</f>
        <v>4</v>
      </c>
      <c r="AB3" s="24" t="s">
        <v>7</v>
      </c>
      <c r="AC3" s="27">
        <f>'5-Ž B'!$E$6</f>
        <v>8</v>
      </c>
      <c r="AD3" s="25">
        <f>'5-Ž B'!$E$8</f>
        <v>8</v>
      </c>
      <c r="AE3" s="24" t="s">
        <v>7</v>
      </c>
      <c r="AF3" s="27">
        <f>'5-Ž B'!$G$8</f>
        <v>9</v>
      </c>
      <c r="AG3" s="25">
        <f>'5-Ž B'!$G$11</f>
        <v>6</v>
      </c>
      <c r="AH3" s="24" t="s">
        <v>7</v>
      </c>
      <c r="AI3" s="27">
        <f>'5-Ž B'!$E$11</f>
        <v>7</v>
      </c>
      <c r="AJ3" s="38">
        <f>SUM(IF(U3&gt;W3,1,0),IF(X3&gt;Z3,1,0),IF(AA3&gt;AC3,1,0),IF(AD3&gt;AF3,1,0),IF(AG3&gt;AI3,1,0))</f>
        <v>1</v>
      </c>
      <c r="AK3" s="291">
        <f>_xlfn.RANK.EQ(AL3,$AL$3:$AL$7)</f>
        <v>4</v>
      </c>
      <c r="AL3" s="86">
        <f>1000*AJ3+AP3</f>
        <v>1000.9333333333333</v>
      </c>
      <c r="AM3" s="24">
        <f>U3+X3+AA3+AD3+AG3</f>
        <v>28</v>
      </c>
      <c r="AN3" s="24" t="s">
        <v>7</v>
      </c>
      <c r="AO3" s="24">
        <f>Z3+AC3+AF3+AI3+W3</f>
        <v>30</v>
      </c>
      <c r="AP3" s="39">
        <f>AM3/AO3</f>
        <v>0.93333333333333335</v>
      </c>
    </row>
    <row r="4" spans="1:42" ht="20.100000000000001" customHeight="1" x14ac:dyDescent="0.3">
      <c r="A4" s="13" t="s">
        <v>2</v>
      </c>
      <c r="B4" s="49" t="s">
        <v>139</v>
      </c>
      <c r="D4" s="64" t="str">
        <f>$B6</f>
        <v>BESKYĎÁČEK 5. ZŠ B</v>
      </c>
      <c r="E4" s="70">
        <v>7</v>
      </c>
      <c r="F4" s="69" t="s">
        <v>7</v>
      </c>
      <c r="G4" s="76">
        <v>5</v>
      </c>
      <c r="H4" s="67" t="str">
        <f>$B4</f>
        <v>BRUŠPERK B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'5-Ž B'!$B$3</f>
        <v>PRŽNO A</v>
      </c>
      <c r="U4" s="22">
        <f>Z3</f>
        <v>6</v>
      </c>
      <c r="V4" s="3" t="s">
        <v>7</v>
      </c>
      <c r="W4" s="20">
        <f>X3</f>
        <v>10</v>
      </c>
      <c r="X4" s="116"/>
      <c r="Y4" s="117"/>
      <c r="Z4" s="118"/>
      <c r="AA4" s="26">
        <f>'5-Ž B'!$E$9</f>
        <v>6</v>
      </c>
      <c r="AB4" s="8" t="s">
        <v>7</v>
      </c>
      <c r="AC4" s="28">
        <f>'5-Ž B'!$G$9</f>
        <v>11</v>
      </c>
      <c r="AD4" s="26">
        <f>'5-Ž B'!$G$10</f>
        <v>4</v>
      </c>
      <c r="AE4" s="8" t="s">
        <v>7</v>
      </c>
      <c r="AF4" s="28">
        <f>'5-Ž B'!$E$10</f>
        <v>8</v>
      </c>
      <c r="AG4" s="26">
        <f>'5-Ž B'!$E$2</f>
        <v>6</v>
      </c>
      <c r="AH4" s="8" t="s">
        <v>7</v>
      </c>
      <c r="AI4" s="28">
        <f>'5-Ž B'!$G$2</f>
        <v>9</v>
      </c>
      <c r="AJ4" s="9">
        <f t="shared" ref="AJ4:AJ7" si="0">SUM(IF(U4&gt;W4,1,0),IF(X4&gt;Z4,1,0),IF(AA4&gt;AC4,1,0),IF(AD4&gt;AF4,1,0),IF(AG4&gt;AI4,1,0))</f>
        <v>0</v>
      </c>
      <c r="AK4" s="291">
        <f t="shared" ref="AK4:AK7" si="1">_xlfn.RANK.EQ(AL4,$AL$3:$AL$7)</f>
        <v>5</v>
      </c>
      <c r="AL4" s="86">
        <f t="shared" ref="AL4:AL7" si="2">1000*AJ4+AP4</f>
        <v>0.57894736842105265</v>
      </c>
      <c r="AM4" s="8">
        <f t="shared" ref="AM4:AM7" si="3">U4+X4+AA4+AD4+AG4</f>
        <v>22</v>
      </c>
      <c r="AN4" s="8" t="s">
        <v>7</v>
      </c>
      <c r="AO4" s="8">
        <f t="shared" ref="AO4:AO7" si="4">Z4+AC4+AF4+AI4+W4</f>
        <v>38</v>
      </c>
      <c r="AP4" s="41">
        <f t="shared" ref="AP4:AP7" si="5">AM4/AO4</f>
        <v>0.57894736842105265</v>
      </c>
    </row>
    <row r="5" spans="1:42" ht="20.100000000000001" customHeight="1" x14ac:dyDescent="0.3">
      <c r="A5" s="13" t="s">
        <v>3</v>
      </c>
      <c r="B5" s="49" t="s">
        <v>163</v>
      </c>
      <c r="D5" s="65" t="str">
        <f>$B2</f>
        <v>KUNČICE A</v>
      </c>
      <c r="E5" s="70">
        <v>10</v>
      </c>
      <c r="F5" s="71" t="s">
        <v>7</v>
      </c>
      <c r="G5" s="76">
        <v>6</v>
      </c>
      <c r="H5" s="46" t="str">
        <f>$B3</f>
        <v>PRŽNO A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'5-Ž B'!$B$4</f>
        <v>BRUŠPERK B</v>
      </c>
      <c r="U5" s="22">
        <f>AC3</f>
        <v>8</v>
      </c>
      <c r="V5" s="3" t="s">
        <v>7</v>
      </c>
      <c r="W5" s="20">
        <f>AA3</f>
        <v>4</v>
      </c>
      <c r="X5" s="22">
        <f>AC4</f>
        <v>11</v>
      </c>
      <c r="Y5" s="3" t="s">
        <v>7</v>
      </c>
      <c r="Z5" s="20">
        <f>AA4</f>
        <v>6</v>
      </c>
      <c r="AA5" s="116"/>
      <c r="AB5" s="117"/>
      <c r="AC5" s="118"/>
      <c r="AD5" s="26">
        <f>'5-Ž B'!$E$3</f>
        <v>5</v>
      </c>
      <c r="AE5" s="8" t="s">
        <v>7</v>
      </c>
      <c r="AF5" s="28">
        <f>'5-Ž B'!$G$3</f>
        <v>8</v>
      </c>
      <c r="AG5" s="26">
        <f>'5-Ž B'!$G$4</f>
        <v>5</v>
      </c>
      <c r="AH5" s="8" t="s">
        <v>7</v>
      </c>
      <c r="AI5" s="28">
        <f>'5-Ž B'!$E$4</f>
        <v>7</v>
      </c>
      <c r="AJ5" s="9">
        <f t="shared" si="0"/>
        <v>2</v>
      </c>
      <c r="AK5" s="291">
        <f t="shared" si="1"/>
        <v>3</v>
      </c>
      <c r="AL5" s="86">
        <f t="shared" si="2"/>
        <v>2001.16</v>
      </c>
      <c r="AM5" s="8">
        <f t="shared" si="3"/>
        <v>29</v>
      </c>
      <c r="AN5" s="8" t="s">
        <v>7</v>
      </c>
      <c r="AO5" s="8">
        <f t="shared" si="4"/>
        <v>25</v>
      </c>
      <c r="AP5" s="41">
        <f t="shared" si="5"/>
        <v>1.1599999999999999</v>
      </c>
    </row>
    <row r="6" spans="1:42" ht="20.100000000000001" customHeight="1" thickBot="1" x14ac:dyDescent="0.35">
      <c r="A6" s="14" t="s">
        <v>4</v>
      </c>
      <c r="B6" s="50" t="s">
        <v>164</v>
      </c>
      <c r="D6" s="64" t="str">
        <f>$B4</f>
        <v>BRUŠPERK B</v>
      </c>
      <c r="E6" s="70">
        <v>8</v>
      </c>
      <c r="F6" s="69" t="s">
        <v>7</v>
      </c>
      <c r="G6" s="76">
        <v>4</v>
      </c>
      <c r="H6" s="67" t="str">
        <f>$B2</f>
        <v>KUNČICE A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'5-Ž B'!$B$5</f>
        <v>BESKYĎÁČEK KOZLOVICE</v>
      </c>
      <c r="U6" s="22">
        <f>AF3</f>
        <v>9</v>
      </c>
      <c r="V6" s="3" t="s">
        <v>7</v>
      </c>
      <c r="W6" s="20">
        <f>AD3</f>
        <v>8</v>
      </c>
      <c r="X6" s="22">
        <f>AF4</f>
        <v>8</v>
      </c>
      <c r="Y6" s="3" t="s">
        <v>7</v>
      </c>
      <c r="Z6" s="20">
        <f>AD4</f>
        <v>4</v>
      </c>
      <c r="AA6" s="22">
        <f>AF5</f>
        <v>8</v>
      </c>
      <c r="AB6" s="3" t="s">
        <v>7</v>
      </c>
      <c r="AC6" s="20">
        <f>AD5</f>
        <v>5</v>
      </c>
      <c r="AD6" s="116"/>
      <c r="AE6" s="117"/>
      <c r="AF6" s="118"/>
      <c r="AG6" s="26">
        <f>'5-Ž B'!$E$7</f>
        <v>11</v>
      </c>
      <c r="AH6" s="8" t="s">
        <v>7</v>
      </c>
      <c r="AI6" s="28">
        <f>'5-Ž B'!$G$7</f>
        <v>5</v>
      </c>
      <c r="AJ6" s="9">
        <f t="shared" si="0"/>
        <v>4</v>
      </c>
      <c r="AK6" s="291">
        <f t="shared" si="1"/>
        <v>1</v>
      </c>
      <c r="AL6" s="86">
        <f t="shared" si="2"/>
        <v>4001.6363636363635</v>
      </c>
      <c r="AM6" s="8">
        <f t="shared" si="3"/>
        <v>36</v>
      </c>
      <c r="AN6" s="8" t="s">
        <v>7</v>
      </c>
      <c r="AO6" s="8">
        <f t="shared" si="4"/>
        <v>22</v>
      </c>
      <c r="AP6" s="41">
        <f t="shared" si="5"/>
        <v>1.6363636363636365</v>
      </c>
    </row>
    <row r="7" spans="1:42" ht="20.100000000000001" customHeight="1" thickBot="1" x14ac:dyDescent="0.35">
      <c r="D7" s="64" t="str">
        <f>$B5</f>
        <v>BESKYĎÁČEK KOZLOVICE</v>
      </c>
      <c r="E7" s="70">
        <v>11</v>
      </c>
      <c r="F7" s="69" t="s">
        <v>7</v>
      </c>
      <c r="G7" s="76">
        <v>5</v>
      </c>
      <c r="H7" s="67" t="str">
        <f>$B6</f>
        <v>BESKYĎÁČEK 5. ZŠ B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'5-Ž B'!$B$6</f>
        <v>BESKYĎÁČEK 5. ZŠ B</v>
      </c>
      <c r="U7" s="23">
        <f>AI3</f>
        <v>7</v>
      </c>
      <c r="V7" s="6" t="s">
        <v>7</v>
      </c>
      <c r="W7" s="21">
        <f>AG3</f>
        <v>6</v>
      </c>
      <c r="X7" s="23">
        <f>AI4</f>
        <v>9</v>
      </c>
      <c r="Y7" s="6" t="s">
        <v>7</v>
      </c>
      <c r="Z7" s="21">
        <f>AG4</f>
        <v>6</v>
      </c>
      <c r="AA7" s="23">
        <f>AI5</f>
        <v>7</v>
      </c>
      <c r="AB7" s="6" t="s">
        <v>7</v>
      </c>
      <c r="AC7" s="21">
        <f>AG5</f>
        <v>5</v>
      </c>
      <c r="AD7" s="23">
        <f>AI6</f>
        <v>5</v>
      </c>
      <c r="AE7" s="6" t="s">
        <v>7</v>
      </c>
      <c r="AF7" s="21">
        <f>AG6</f>
        <v>11</v>
      </c>
      <c r="AG7" s="126"/>
      <c r="AH7" s="127"/>
      <c r="AI7" s="128"/>
      <c r="AJ7" s="43">
        <f t="shared" si="0"/>
        <v>3</v>
      </c>
      <c r="AK7" s="292">
        <f t="shared" si="1"/>
        <v>2</v>
      </c>
      <c r="AL7" s="86">
        <f t="shared" si="2"/>
        <v>3001</v>
      </c>
      <c r="AM7" s="29">
        <f t="shared" si="3"/>
        <v>28</v>
      </c>
      <c r="AN7" s="29" t="s">
        <v>7</v>
      </c>
      <c r="AO7" s="29">
        <f t="shared" si="4"/>
        <v>28</v>
      </c>
      <c r="AP7" s="44">
        <f t="shared" si="5"/>
        <v>1</v>
      </c>
    </row>
    <row r="8" spans="1:42" ht="20.100000000000001" customHeight="1" x14ac:dyDescent="0.3">
      <c r="D8" s="65" t="str">
        <f>$B2</f>
        <v>KUNČICE A</v>
      </c>
      <c r="E8" s="70">
        <v>8</v>
      </c>
      <c r="F8" s="71" t="s">
        <v>7</v>
      </c>
      <c r="G8" s="76">
        <v>9</v>
      </c>
      <c r="H8" s="46" t="str">
        <f>$B5</f>
        <v>BESKYĎÁČEK KOZLOVICE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PRŽNO A</v>
      </c>
      <c r="E9" s="70">
        <v>6</v>
      </c>
      <c r="F9" s="71" t="s">
        <v>7</v>
      </c>
      <c r="G9" s="70">
        <v>11</v>
      </c>
      <c r="H9" s="46" t="str">
        <f>$B4</f>
        <v>BRUŠPERK B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BESKYĎÁČEK KOZLOVICE</v>
      </c>
      <c r="E10" s="70">
        <v>8</v>
      </c>
      <c r="F10" s="69" t="s">
        <v>7</v>
      </c>
      <c r="G10" s="70">
        <v>4</v>
      </c>
      <c r="H10" s="67" t="str">
        <f>$B3</f>
        <v>PRŽNO A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>BESKYĎÁČEK 5. ZŠ B</v>
      </c>
      <c r="E11" s="73">
        <v>7</v>
      </c>
      <c r="F11" s="72" t="s">
        <v>7</v>
      </c>
      <c r="G11" s="73">
        <v>6</v>
      </c>
      <c r="H11" s="68" t="str">
        <f>$B2</f>
        <v>KUNČICE A</v>
      </c>
      <c r="I11" s="15"/>
      <c r="J11" s="15"/>
      <c r="K11" s="15"/>
      <c r="L11" s="15"/>
      <c r="M11" s="15"/>
      <c r="N11" s="15"/>
      <c r="O11" s="15"/>
      <c r="P11" s="16"/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7"/>
  <sheetViews>
    <sheetView topLeftCell="E1" zoomScaleNormal="100" workbookViewId="0">
      <selection activeCell="Y14" sqref="Y14"/>
    </sheetView>
  </sheetViews>
  <sheetFormatPr defaultRowHeight="14.4" x14ac:dyDescent="0.3"/>
  <cols>
    <col min="1" max="1" width="5.6640625" style="4" customWidth="1"/>
    <col min="2" max="2" width="30.6640625" style="4" customWidth="1"/>
    <col min="3" max="3" width="5.6640625" style="4" customWidth="1"/>
    <col min="4" max="4" width="30.6640625" style="4" customWidth="1"/>
    <col min="5" max="5" width="5.6640625" style="4" customWidth="1"/>
    <col min="6" max="6" width="3.6640625" style="4" customWidth="1"/>
    <col min="7" max="7" width="5.6640625" style="4" customWidth="1"/>
    <col min="8" max="8" width="30.6640625" style="4" customWidth="1"/>
    <col min="9" max="17" width="5" style="4" hidden="1" customWidth="1"/>
    <col min="18" max="18" width="8" style="4" customWidth="1"/>
    <col min="19" max="19" width="5.5546875" style="4" customWidth="1"/>
    <col min="20" max="20" width="20.44140625" style="4" customWidth="1"/>
    <col min="21" max="31" width="5" style="4" customWidth="1"/>
    <col min="32" max="32" width="5.33203125" style="4" customWidth="1"/>
    <col min="33" max="33" width="8" style="4" customWidth="1"/>
    <col min="34" max="34" width="9.33203125" style="4" customWidth="1"/>
    <col min="35" max="35" width="10.44140625" style="4" hidden="1" customWidth="1"/>
    <col min="36" max="36" width="8" style="4" customWidth="1"/>
    <col min="37" max="37" width="2.33203125" style="4" customWidth="1"/>
    <col min="38" max="38" width="8" style="4" customWidth="1"/>
    <col min="39" max="39" width="11.6640625" style="45" customWidth="1"/>
    <col min="40" max="40" width="5.109375" style="4" customWidth="1"/>
    <col min="41" max="41" width="72.109375" style="4" customWidth="1"/>
    <col min="42" max="245" width="9.109375" style="4"/>
    <col min="246" max="246" width="14.5546875" style="4" bestFit="1" customWidth="1"/>
    <col min="247" max="261" width="5" style="4" customWidth="1"/>
    <col min="262" max="270" width="0" style="4" hidden="1" customWidth="1"/>
    <col min="271" max="273" width="8" style="4" customWidth="1"/>
    <col min="274" max="274" width="2.33203125" style="4" customWidth="1"/>
    <col min="275" max="276" width="8" style="4" customWidth="1"/>
    <col min="277" max="501" width="9.109375" style="4"/>
    <col min="502" max="502" width="14.5546875" style="4" bestFit="1" customWidth="1"/>
    <col min="503" max="517" width="5" style="4" customWidth="1"/>
    <col min="518" max="526" width="0" style="4" hidden="1" customWidth="1"/>
    <col min="527" max="529" width="8" style="4" customWidth="1"/>
    <col min="530" max="530" width="2.33203125" style="4" customWidth="1"/>
    <col min="531" max="532" width="8" style="4" customWidth="1"/>
    <col min="533" max="757" width="9.109375" style="4"/>
    <col min="758" max="758" width="14.5546875" style="4" bestFit="1" customWidth="1"/>
    <col min="759" max="773" width="5" style="4" customWidth="1"/>
    <col min="774" max="782" width="0" style="4" hidden="1" customWidth="1"/>
    <col min="783" max="785" width="8" style="4" customWidth="1"/>
    <col min="786" max="786" width="2.33203125" style="4" customWidth="1"/>
    <col min="787" max="788" width="8" style="4" customWidth="1"/>
    <col min="789" max="1013" width="9.109375" style="4"/>
    <col min="1014" max="1014" width="14.5546875" style="4" bestFit="1" customWidth="1"/>
    <col min="1015" max="1029" width="5" style="4" customWidth="1"/>
    <col min="1030" max="1038" width="0" style="4" hidden="1" customWidth="1"/>
    <col min="1039" max="1041" width="8" style="4" customWidth="1"/>
    <col min="1042" max="1042" width="2.33203125" style="4" customWidth="1"/>
    <col min="1043" max="1044" width="8" style="4" customWidth="1"/>
    <col min="1045" max="1269" width="9.109375" style="4"/>
    <col min="1270" max="1270" width="14.5546875" style="4" bestFit="1" customWidth="1"/>
    <col min="1271" max="1285" width="5" style="4" customWidth="1"/>
    <col min="1286" max="1294" width="0" style="4" hidden="1" customWidth="1"/>
    <col min="1295" max="1297" width="8" style="4" customWidth="1"/>
    <col min="1298" max="1298" width="2.33203125" style="4" customWidth="1"/>
    <col min="1299" max="1300" width="8" style="4" customWidth="1"/>
    <col min="1301" max="1525" width="9.109375" style="4"/>
    <col min="1526" max="1526" width="14.5546875" style="4" bestFit="1" customWidth="1"/>
    <col min="1527" max="1541" width="5" style="4" customWidth="1"/>
    <col min="1542" max="1550" width="0" style="4" hidden="1" customWidth="1"/>
    <col min="1551" max="1553" width="8" style="4" customWidth="1"/>
    <col min="1554" max="1554" width="2.33203125" style="4" customWidth="1"/>
    <col min="1555" max="1556" width="8" style="4" customWidth="1"/>
    <col min="1557" max="1781" width="9.109375" style="4"/>
    <col min="1782" max="1782" width="14.5546875" style="4" bestFit="1" customWidth="1"/>
    <col min="1783" max="1797" width="5" style="4" customWidth="1"/>
    <col min="1798" max="1806" width="0" style="4" hidden="1" customWidth="1"/>
    <col min="1807" max="1809" width="8" style="4" customWidth="1"/>
    <col min="1810" max="1810" width="2.33203125" style="4" customWidth="1"/>
    <col min="1811" max="1812" width="8" style="4" customWidth="1"/>
    <col min="1813" max="2037" width="9.109375" style="4"/>
    <col min="2038" max="2038" width="14.5546875" style="4" bestFit="1" customWidth="1"/>
    <col min="2039" max="2053" width="5" style="4" customWidth="1"/>
    <col min="2054" max="2062" width="0" style="4" hidden="1" customWidth="1"/>
    <col min="2063" max="2065" width="8" style="4" customWidth="1"/>
    <col min="2066" max="2066" width="2.33203125" style="4" customWidth="1"/>
    <col min="2067" max="2068" width="8" style="4" customWidth="1"/>
    <col min="2069" max="2293" width="9.109375" style="4"/>
    <col min="2294" max="2294" width="14.5546875" style="4" bestFit="1" customWidth="1"/>
    <col min="2295" max="2309" width="5" style="4" customWidth="1"/>
    <col min="2310" max="2318" width="0" style="4" hidden="1" customWidth="1"/>
    <col min="2319" max="2321" width="8" style="4" customWidth="1"/>
    <col min="2322" max="2322" width="2.33203125" style="4" customWidth="1"/>
    <col min="2323" max="2324" width="8" style="4" customWidth="1"/>
    <col min="2325" max="2549" width="9.109375" style="4"/>
    <col min="2550" max="2550" width="14.5546875" style="4" bestFit="1" customWidth="1"/>
    <col min="2551" max="2565" width="5" style="4" customWidth="1"/>
    <col min="2566" max="2574" width="0" style="4" hidden="1" customWidth="1"/>
    <col min="2575" max="2577" width="8" style="4" customWidth="1"/>
    <col min="2578" max="2578" width="2.33203125" style="4" customWidth="1"/>
    <col min="2579" max="2580" width="8" style="4" customWidth="1"/>
    <col min="2581" max="2805" width="9.109375" style="4"/>
    <col min="2806" max="2806" width="14.5546875" style="4" bestFit="1" customWidth="1"/>
    <col min="2807" max="2821" width="5" style="4" customWidth="1"/>
    <col min="2822" max="2830" width="0" style="4" hidden="1" customWidth="1"/>
    <col min="2831" max="2833" width="8" style="4" customWidth="1"/>
    <col min="2834" max="2834" width="2.33203125" style="4" customWidth="1"/>
    <col min="2835" max="2836" width="8" style="4" customWidth="1"/>
    <col min="2837" max="3061" width="9.109375" style="4"/>
    <col min="3062" max="3062" width="14.5546875" style="4" bestFit="1" customWidth="1"/>
    <col min="3063" max="3077" width="5" style="4" customWidth="1"/>
    <col min="3078" max="3086" width="0" style="4" hidden="1" customWidth="1"/>
    <col min="3087" max="3089" width="8" style="4" customWidth="1"/>
    <col min="3090" max="3090" width="2.33203125" style="4" customWidth="1"/>
    <col min="3091" max="3092" width="8" style="4" customWidth="1"/>
    <col min="3093" max="3317" width="9.109375" style="4"/>
    <col min="3318" max="3318" width="14.5546875" style="4" bestFit="1" customWidth="1"/>
    <col min="3319" max="3333" width="5" style="4" customWidth="1"/>
    <col min="3334" max="3342" width="0" style="4" hidden="1" customWidth="1"/>
    <col min="3343" max="3345" width="8" style="4" customWidth="1"/>
    <col min="3346" max="3346" width="2.33203125" style="4" customWidth="1"/>
    <col min="3347" max="3348" width="8" style="4" customWidth="1"/>
    <col min="3349" max="3573" width="9.109375" style="4"/>
    <col min="3574" max="3574" width="14.5546875" style="4" bestFit="1" customWidth="1"/>
    <col min="3575" max="3589" width="5" style="4" customWidth="1"/>
    <col min="3590" max="3598" width="0" style="4" hidden="1" customWidth="1"/>
    <col min="3599" max="3601" width="8" style="4" customWidth="1"/>
    <col min="3602" max="3602" width="2.33203125" style="4" customWidth="1"/>
    <col min="3603" max="3604" width="8" style="4" customWidth="1"/>
    <col min="3605" max="3829" width="9.109375" style="4"/>
    <col min="3830" max="3830" width="14.5546875" style="4" bestFit="1" customWidth="1"/>
    <col min="3831" max="3845" width="5" style="4" customWidth="1"/>
    <col min="3846" max="3854" width="0" style="4" hidden="1" customWidth="1"/>
    <col min="3855" max="3857" width="8" style="4" customWidth="1"/>
    <col min="3858" max="3858" width="2.33203125" style="4" customWidth="1"/>
    <col min="3859" max="3860" width="8" style="4" customWidth="1"/>
    <col min="3861" max="4085" width="9.109375" style="4"/>
    <col min="4086" max="4086" width="14.5546875" style="4" bestFit="1" customWidth="1"/>
    <col min="4087" max="4101" width="5" style="4" customWidth="1"/>
    <col min="4102" max="4110" width="0" style="4" hidden="1" customWidth="1"/>
    <col min="4111" max="4113" width="8" style="4" customWidth="1"/>
    <col min="4114" max="4114" width="2.33203125" style="4" customWidth="1"/>
    <col min="4115" max="4116" width="8" style="4" customWidth="1"/>
    <col min="4117" max="4341" width="9.109375" style="4"/>
    <col min="4342" max="4342" width="14.5546875" style="4" bestFit="1" customWidth="1"/>
    <col min="4343" max="4357" width="5" style="4" customWidth="1"/>
    <col min="4358" max="4366" width="0" style="4" hidden="1" customWidth="1"/>
    <col min="4367" max="4369" width="8" style="4" customWidth="1"/>
    <col min="4370" max="4370" width="2.33203125" style="4" customWidth="1"/>
    <col min="4371" max="4372" width="8" style="4" customWidth="1"/>
    <col min="4373" max="4597" width="9.109375" style="4"/>
    <col min="4598" max="4598" width="14.5546875" style="4" bestFit="1" customWidth="1"/>
    <col min="4599" max="4613" width="5" style="4" customWidth="1"/>
    <col min="4614" max="4622" width="0" style="4" hidden="1" customWidth="1"/>
    <col min="4623" max="4625" width="8" style="4" customWidth="1"/>
    <col min="4626" max="4626" width="2.33203125" style="4" customWidth="1"/>
    <col min="4627" max="4628" width="8" style="4" customWidth="1"/>
    <col min="4629" max="4853" width="9.109375" style="4"/>
    <col min="4854" max="4854" width="14.5546875" style="4" bestFit="1" customWidth="1"/>
    <col min="4855" max="4869" width="5" style="4" customWidth="1"/>
    <col min="4870" max="4878" width="0" style="4" hidden="1" customWidth="1"/>
    <col min="4879" max="4881" width="8" style="4" customWidth="1"/>
    <col min="4882" max="4882" width="2.33203125" style="4" customWidth="1"/>
    <col min="4883" max="4884" width="8" style="4" customWidth="1"/>
    <col min="4885" max="5109" width="9.109375" style="4"/>
    <col min="5110" max="5110" width="14.5546875" style="4" bestFit="1" customWidth="1"/>
    <col min="5111" max="5125" width="5" style="4" customWidth="1"/>
    <col min="5126" max="5134" width="0" style="4" hidden="1" customWidth="1"/>
    <col min="5135" max="5137" width="8" style="4" customWidth="1"/>
    <col min="5138" max="5138" width="2.33203125" style="4" customWidth="1"/>
    <col min="5139" max="5140" width="8" style="4" customWidth="1"/>
    <col min="5141" max="5365" width="9.109375" style="4"/>
    <col min="5366" max="5366" width="14.5546875" style="4" bestFit="1" customWidth="1"/>
    <col min="5367" max="5381" width="5" style="4" customWidth="1"/>
    <col min="5382" max="5390" width="0" style="4" hidden="1" customWidth="1"/>
    <col min="5391" max="5393" width="8" style="4" customWidth="1"/>
    <col min="5394" max="5394" width="2.33203125" style="4" customWidth="1"/>
    <col min="5395" max="5396" width="8" style="4" customWidth="1"/>
    <col min="5397" max="5621" width="9.109375" style="4"/>
    <col min="5622" max="5622" width="14.5546875" style="4" bestFit="1" customWidth="1"/>
    <col min="5623" max="5637" width="5" style="4" customWidth="1"/>
    <col min="5638" max="5646" width="0" style="4" hidden="1" customWidth="1"/>
    <col min="5647" max="5649" width="8" style="4" customWidth="1"/>
    <col min="5650" max="5650" width="2.33203125" style="4" customWidth="1"/>
    <col min="5651" max="5652" width="8" style="4" customWidth="1"/>
    <col min="5653" max="5877" width="9.109375" style="4"/>
    <col min="5878" max="5878" width="14.5546875" style="4" bestFit="1" customWidth="1"/>
    <col min="5879" max="5893" width="5" style="4" customWidth="1"/>
    <col min="5894" max="5902" width="0" style="4" hidden="1" customWidth="1"/>
    <col min="5903" max="5905" width="8" style="4" customWidth="1"/>
    <col min="5906" max="5906" width="2.33203125" style="4" customWidth="1"/>
    <col min="5907" max="5908" width="8" style="4" customWidth="1"/>
    <col min="5909" max="6133" width="9.109375" style="4"/>
    <col min="6134" max="6134" width="14.5546875" style="4" bestFit="1" customWidth="1"/>
    <col min="6135" max="6149" width="5" style="4" customWidth="1"/>
    <col min="6150" max="6158" width="0" style="4" hidden="1" customWidth="1"/>
    <col min="6159" max="6161" width="8" style="4" customWidth="1"/>
    <col min="6162" max="6162" width="2.33203125" style="4" customWidth="1"/>
    <col min="6163" max="6164" width="8" style="4" customWidth="1"/>
    <col min="6165" max="6389" width="9.109375" style="4"/>
    <col min="6390" max="6390" width="14.5546875" style="4" bestFit="1" customWidth="1"/>
    <col min="6391" max="6405" width="5" style="4" customWidth="1"/>
    <col min="6406" max="6414" width="0" style="4" hidden="1" customWidth="1"/>
    <col min="6415" max="6417" width="8" style="4" customWidth="1"/>
    <col min="6418" max="6418" width="2.33203125" style="4" customWidth="1"/>
    <col min="6419" max="6420" width="8" style="4" customWidth="1"/>
    <col min="6421" max="6645" width="9.109375" style="4"/>
    <col min="6646" max="6646" width="14.5546875" style="4" bestFit="1" customWidth="1"/>
    <col min="6647" max="6661" width="5" style="4" customWidth="1"/>
    <col min="6662" max="6670" width="0" style="4" hidden="1" customWidth="1"/>
    <col min="6671" max="6673" width="8" style="4" customWidth="1"/>
    <col min="6674" max="6674" width="2.33203125" style="4" customWidth="1"/>
    <col min="6675" max="6676" width="8" style="4" customWidth="1"/>
    <col min="6677" max="6901" width="9.109375" style="4"/>
    <col min="6902" max="6902" width="14.5546875" style="4" bestFit="1" customWidth="1"/>
    <col min="6903" max="6917" width="5" style="4" customWidth="1"/>
    <col min="6918" max="6926" width="0" style="4" hidden="1" customWidth="1"/>
    <col min="6927" max="6929" width="8" style="4" customWidth="1"/>
    <col min="6930" max="6930" width="2.33203125" style="4" customWidth="1"/>
    <col min="6931" max="6932" width="8" style="4" customWidth="1"/>
    <col min="6933" max="7157" width="9.109375" style="4"/>
    <col min="7158" max="7158" width="14.5546875" style="4" bestFit="1" customWidth="1"/>
    <col min="7159" max="7173" width="5" style="4" customWidth="1"/>
    <col min="7174" max="7182" width="0" style="4" hidden="1" customWidth="1"/>
    <col min="7183" max="7185" width="8" style="4" customWidth="1"/>
    <col min="7186" max="7186" width="2.33203125" style="4" customWidth="1"/>
    <col min="7187" max="7188" width="8" style="4" customWidth="1"/>
    <col min="7189" max="7413" width="9.109375" style="4"/>
    <col min="7414" max="7414" width="14.5546875" style="4" bestFit="1" customWidth="1"/>
    <col min="7415" max="7429" width="5" style="4" customWidth="1"/>
    <col min="7430" max="7438" width="0" style="4" hidden="1" customWidth="1"/>
    <col min="7439" max="7441" width="8" style="4" customWidth="1"/>
    <col min="7442" max="7442" width="2.33203125" style="4" customWidth="1"/>
    <col min="7443" max="7444" width="8" style="4" customWidth="1"/>
    <col min="7445" max="7669" width="9.109375" style="4"/>
    <col min="7670" max="7670" width="14.5546875" style="4" bestFit="1" customWidth="1"/>
    <col min="7671" max="7685" width="5" style="4" customWidth="1"/>
    <col min="7686" max="7694" width="0" style="4" hidden="1" customWidth="1"/>
    <col min="7695" max="7697" width="8" style="4" customWidth="1"/>
    <col min="7698" max="7698" width="2.33203125" style="4" customWidth="1"/>
    <col min="7699" max="7700" width="8" style="4" customWidth="1"/>
    <col min="7701" max="7925" width="9.109375" style="4"/>
    <col min="7926" max="7926" width="14.5546875" style="4" bestFit="1" customWidth="1"/>
    <col min="7927" max="7941" width="5" style="4" customWidth="1"/>
    <col min="7942" max="7950" width="0" style="4" hidden="1" customWidth="1"/>
    <col min="7951" max="7953" width="8" style="4" customWidth="1"/>
    <col min="7954" max="7954" width="2.33203125" style="4" customWidth="1"/>
    <col min="7955" max="7956" width="8" style="4" customWidth="1"/>
    <col min="7957" max="8181" width="9.109375" style="4"/>
    <col min="8182" max="8182" width="14.5546875" style="4" bestFit="1" customWidth="1"/>
    <col min="8183" max="8197" width="5" style="4" customWidth="1"/>
    <col min="8198" max="8206" width="0" style="4" hidden="1" customWidth="1"/>
    <col min="8207" max="8209" width="8" style="4" customWidth="1"/>
    <col min="8210" max="8210" width="2.33203125" style="4" customWidth="1"/>
    <col min="8211" max="8212" width="8" style="4" customWidth="1"/>
    <col min="8213" max="8437" width="9.109375" style="4"/>
    <col min="8438" max="8438" width="14.5546875" style="4" bestFit="1" customWidth="1"/>
    <col min="8439" max="8453" width="5" style="4" customWidth="1"/>
    <col min="8454" max="8462" width="0" style="4" hidden="1" customWidth="1"/>
    <col min="8463" max="8465" width="8" style="4" customWidth="1"/>
    <col min="8466" max="8466" width="2.33203125" style="4" customWidth="1"/>
    <col min="8467" max="8468" width="8" style="4" customWidth="1"/>
    <col min="8469" max="8693" width="9.109375" style="4"/>
    <col min="8694" max="8694" width="14.5546875" style="4" bestFit="1" customWidth="1"/>
    <col min="8695" max="8709" width="5" style="4" customWidth="1"/>
    <col min="8710" max="8718" width="0" style="4" hidden="1" customWidth="1"/>
    <col min="8719" max="8721" width="8" style="4" customWidth="1"/>
    <col min="8722" max="8722" width="2.33203125" style="4" customWidth="1"/>
    <col min="8723" max="8724" width="8" style="4" customWidth="1"/>
    <col min="8725" max="8949" width="9.109375" style="4"/>
    <col min="8950" max="8950" width="14.5546875" style="4" bestFit="1" customWidth="1"/>
    <col min="8951" max="8965" width="5" style="4" customWidth="1"/>
    <col min="8966" max="8974" width="0" style="4" hidden="1" customWidth="1"/>
    <col min="8975" max="8977" width="8" style="4" customWidth="1"/>
    <col min="8978" max="8978" width="2.33203125" style="4" customWidth="1"/>
    <col min="8979" max="8980" width="8" style="4" customWidth="1"/>
    <col min="8981" max="9205" width="9.109375" style="4"/>
    <col min="9206" max="9206" width="14.5546875" style="4" bestFit="1" customWidth="1"/>
    <col min="9207" max="9221" width="5" style="4" customWidth="1"/>
    <col min="9222" max="9230" width="0" style="4" hidden="1" customWidth="1"/>
    <col min="9231" max="9233" width="8" style="4" customWidth="1"/>
    <col min="9234" max="9234" width="2.33203125" style="4" customWidth="1"/>
    <col min="9235" max="9236" width="8" style="4" customWidth="1"/>
    <col min="9237" max="9461" width="9.109375" style="4"/>
    <col min="9462" max="9462" width="14.5546875" style="4" bestFit="1" customWidth="1"/>
    <col min="9463" max="9477" width="5" style="4" customWidth="1"/>
    <col min="9478" max="9486" width="0" style="4" hidden="1" customWidth="1"/>
    <col min="9487" max="9489" width="8" style="4" customWidth="1"/>
    <col min="9490" max="9490" width="2.33203125" style="4" customWidth="1"/>
    <col min="9491" max="9492" width="8" style="4" customWidth="1"/>
    <col min="9493" max="9717" width="9.109375" style="4"/>
    <col min="9718" max="9718" width="14.5546875" style="4" bestFit="1" customWidth="1"/>
    <col min="9719" max="9733" width="5" style="4" customWidth="1"/>
    <col min="9734" max="9742" width="0" style="4" hidden="1" customWidth="1"/>
    <col min="9743" max="9745" width="8" style="4" customWidth="1"/>
    <col min="9746" max="9746" width="2.33203125" style="4" customWidth="1"/>
    <col min="9747" max="9748" width="8" style="4" customWidth="1"/>
    <col min="9749" max="9973" width="9.109375" style="4"/>
    <col min="9974" max="9974" width="14.5546875" style="4" bestFit="1" customWidth="1"/>
    <col min="9975" max="9989" width="5" style="4" customWidth="1"/>
    <col min="9990" max="9998" width="0" style="4" hidden="1" customWidth="1"/>
    <col min="9999" max="10001" width="8" style="4" customWidth="1"/>
    <col min="10002" max="10002" width="2.33203125" style="4" customWidth="1"/>
    <col min="10003" max="10004" width="8" style="4" customWidth="1"/>
    <col min="10005" max="10229" width="9.109375" style="4"/>
    <col min="10230" max="10230" width="14.5546875" style="4" bestFit="1" customWidth="1"/>
    <col min="10231" max="10245" width="5" style="4" customWidth="1"/>
    <col min="10246" max="10254" width="0" style="4" hidden="1" customWidth="1"/>
    <col min="10255" max="10257" width="8" style="4" customWidth="1"/>
    <col min="10258" max="10258" width="2.33203125" style="4" customWidth="1"/>
    <col min="10259" max="10260" width="8" style="4" customWidth="1"/>
    <col min="10261" max="10485" width="9.109375" style="4"/>
    <col min="10486" max="10486" width="14.5546875" style="4" bestFit="1" customWidth="1"/>
    <col min="10487" max="10501" width="5" style="4" customWidth="1"/>
    <col min="10502" max="10510" width="0" style="4" hidden="1" customWidth="1"/>
    <col min="10511" max="10513" width="8" style="4" customWidth="1"/>
    <col min="10514" max="10514" width="2.33203125" style="4" customWidth="1"/>
    <col min="10515" max="10516" width="8" style="4" customWidth="1"/>
    <col min="10517" max="10741" width="9.109375" style="4"/>
    <col min="10742" max="10742" width="14.5546875" style="4" bestFit="1" customWidth="1"/>
    <col min="10743" max="10757" width="5" style="4" customWidth="1"/>
    <col min="10758" max="10766" width="0" style="4" hidden="1" customWidth="1"/>
    <col min="10767" max="10769" width="8" style="4" customWidth="1"/>
    <col min="10770" max="10770" width="2.33203125" style="4" customWidth="1"/>
    <col min="10771" max="10772" width="8" style="4" customWidth="1"/>
    <col min="10773" max="10997" width="9.109375" style="4"/>
    <col min="10998" max="10998" width="14.5546875" style="4" bestFit="1" customWidth="1"/>
    <col min="10999" max="11013" width="5" style="4" customWidth="1"/>
    <col min="11014" max="11022" width="0" style="4" hidden="1" customWidth="1"/>
    <col min="11023" max="11025" width="8" style="4" customWidth="1"/>
    <col min="11026" max="11026" width="2.33203125" style="4" customWidth="1"/>
    <col min="11027" max="11028" width="8" style="4" customWidth="1"/>
    <col min="11029" max="11253" width="9.109375" style="4"/>
    <col min="11254" max="11254" width="14.5546875" style="4" bestFit="1" customWidth="1"/>
    <col min="11255" max="11269" width="5" style="4" customWidth="1"/>
    <col min="11270" max="11278" width="0" style="4" hidden="1" customWidth="1"/>
    <col min="11279" max="11281" width="8" style="4" customWidth="1"/>
    <col min="11282" max="11282" width="2.33203125" style="4" customWidth="1"/>
    <col min="11283" max="11284" width="8" style="4" customWidth="1"/>
    <col min="11285" max="11509" width="9.109375" style="4"/>
    <col min="11510" max="11510" width="14.5546875" style="4" bestFit="1" customWidth="1"/>
    <col min="11511" max="11525" width="5" style="4" customWidth="1"/>
    <col min="11526" max="11534" width="0" style="4" hidden="1" customWidth="1"/>
    <col min="11535" max="11537" width="8" style="4" customWidth="1"/>
    <col min="11538" max="11538" width="2.33203125" style="4" customWidth="1"/>
    <col min="11539" max="11540" width="8" style="4" customWidth="1"/>
    <col min="11541" max="11765" width="9.109375" style="4"/>
    <col min="11766" max="11766" width="14.5546875" style="4" bestFit="1" customWidth="1"/>
    <col min="11767" max="11781" width="5" style="4" customWidth="1"/>
    <col min="11782" max="11790" width="0" style="4" hidden="1" customWidth="1"/>
    <col min="11791" max="11793" width="8" style="4" customWidth="1"/>
    <col min="11794" max="11794" width="2.33203125" style="4" customWidth="1"/>
    <col min="11795" max="11796" width="8" style="4" customWidth="1"/>
    <col min="11797" max="12021" width="9.109375" style="4"/>
    <col min="12022" max="12022" width="14.5546875" style="4" bestFit="1" customWidth="1"/>
    <col min="12023" max="12037" width="5" style="4" customWidth="1"/>
    <col min="12038" max="12046" width="0" style="4" hidden="1" customWidth="1"/>
    <col min="12047" max="12049" width="8" style="4" customWidth="1"/>
    <col min="12050" max="12050" width="2.33203125" style="4" customWidth="1"/>
    <col min="12051" max="12052" width="8" style="4" customWidth="1"/>
    <col min="12053" max="12277" width="9.109375" style="4"/>
    <col min="12278" max="12278" width="14.5546875" style="4" bestFit="1" customWidth="1"/>
    <col min="12279" max="12293" width="5" style="4" customWidth="1"/>
    <col min="12294" max="12302" width="0" style="4" hidden="1" customWidth="1"/>
    <col min="12303" max="12305" width="8" style="4" customWidth="1"/>
    <col min="12306" max="12306" width="2.33203125" style="4" customWidth="1"/>
    <col min="12307" max="12308" width="8" style="4" customWidth="1"/>
    <col min="12309" max="12533" width="9.109375" style="4"/>
    <col min="12534" max="12534" width="14.5546875" style="4" bestFit="1" customWidth="1"/>
    <col min="12535" max="12549" width="5" style="4" customWidth="1"/>
    <col min="12550" max="12558" width="0" style="4" hidden="1" customWidth="1"/>
    <col min="12559" max="12561" width="8" style="4" customWidth="1"/>
    <col min="12562" max="12562" width="2.33203125" style="4" customWidth="1"/>
    <col min="12563" max="12564" width="8" style="4" customWidth="1"/>
    <col min="12565" max="12789" width="9.109375" style="4"/>
    <col min="12790" max="12790" width="14.5546875" style="4" bestFit="1" customWidth="1"/>
    <col min="12791" max="12805" width="5" style="4" customWidth="1"/>
    <col min="12806" max="12814" width="0" style="4" hidden="1" customWidth="1"/>
    <col min="12815" max="12817" width="8" style="4" customWidth="1"/>
    <col min="12818" max="12818" width="2.33203125" style="4" customWidth="1"/>
    <col min="12819" max="12820" width="8" style="4" customWidth="1"/>
    <col min="12821" max="13045" width="9.109375" style="4"/>
    <col min="13046" max="13046" width="14.5546875" style="4" bestFit="1" customWidth="1"/>
    <col min="13047" max="13061" width="5" style="4" customWidth="1"/>
    <col min="13062" max="13070" width="0" style="4" hidden="1" customWidth="1"/>
    <col min="13071" max="13073" width="8" style="4" customWidth="1"/>
    <col min="13074" max="13074" width="2.33203125" style="4" customWidth="1"/>
    <col min="13075" max="13076" width="8" style="4" customWidth="1"/>
    <col min="13077" max="13301" width="9.109375" style="4"/>
    <col min="13302" max="13302" width="14.5546875" style="4" bestFit="1" customWidth="1"/>
    <col min="13303" max="13317" width="5" style="4" customWidth="1"/>
    <col min="13318" max="13326" width="0" style="4" hidden="1" customWidth="1"/>
    <col min="13327" max="13329" width="8" style="4" customWidth="1"/>
    <col min="13330" max="13330" width="2.33203125" style="4" customWidth="1"/>
    <col min="13331" max="13332" width="8" style="4" customWidth="1"/>
    <col min="13333" max="13557" width="9.109375" style="4"/>
    <col min="13558" max="13558" width="14.5546875" style="4" bestFit="1" customWidth="1"/>
    <col min="13559" max="13573" width="5" style="4" customWidth="1"/>
    <col min="13574" max="13582" width="0" style="4" hidden="1" customWidth="1"/>
    <col min="13583" max="13585" width="8" style="4" customWidth="1"/>
    <col min="13586" max="13586" width="2.33203125" style="4" customWidth="1"/>
    <col min="13587" max="13588" width="8" style="4" customWidth="1"/>
    <col min="13589" max="13813" width="9.109375" style="4"/>
    <col min="13814" max="13814" width="14.5546875" style="4" bestFit="1" customWidth="1"/>
    <col min="13815" max="13829" width="5" style="4" customWidth="1"/>
    <col min="13830" max="13838" width="0" style="4" hidden="1" customWidth="1"/>
    <col min="13839" max="13841" width="8" style="4" customWidth="1"/>
    <col min="13842" max="13842" width="2.33203125" style="4" customWidth="1"/>
    <col min="13843" max="13844" width="8" style="4" customWidth="1"/>
    <col min="13845" max="14069" width="9.109375" style="4"/>
    <col min="14070" max="14070" width="14.5546875" style="4" bestFit="1" customWidth="1"/>
    <col min="14071" max="14085" width="5" style="4" customWidth="1"/>
    <col min="14086" max="14094" width="0" style="4" hidden="1" customWidth="1"/>
    <col min="14095" max="14097" width="8" style="4" customWidth="1"/>
    <col min="14098" max="14098" width="2.33203125" style="4" customWidth="1"/>
    <col min="14099" max="14100" width="8" style="4" customWidth="1"/>
    <col min="14101" max="14325" width="9.109375" style="4"/>
    <col min="14326" max="14326" width="14.5546875" style="4" bestFit="1" customWidth="1"/>
    <col min="14327" max="14341" width="5" style="4" customWidth="1"/>
    <col min="14342" max="14350" width="0" style="4" hidden="1" customWidth="1"/>
    <col min="14351" max="14353" width="8" style="4" customWidth="1"/>
    <col min="14354" max="14354" width="2.33203125" style="4" customWidth="1"/>
    <col min="14355" max="14356" width="8" style="4" customWidth="1"/>
    <col min="14357" max="14581" width="9.109375" style="4"/>
    <col min="14582" max="14582" width="14.5546875" style="4" bestFit="1" customWidth="1"/>
    <col min="14583" max="14597" width="5" style="4" customWidth="1"/>
    <col min="14598" max="14606" width="0" style="4" hidden="1" customWidth="1"/>
    <col min="14607" max="14609" width="8" style="4" customWidth="1"/>
    <col min="14610" max="14610" width="2.33203125" style="4" customWidth="1"/>
    <col min="14611" max="14612" width="8" style="4" customWidth="1"/>
    <col min="14613" max="14837" width="9.109375" style="4"/>
    <col min="14838" max="14838" width="14.5546875" style="4" bestFit="1" customWidth="1"/>
    <col min="14839" max="14853" width="5" style="4" customWidth="1"/>
    <col min="14854" max="14862" width="0" style="4" hidden="1" customWidth="1"/>
    <col min="14863" max="14865" width="8" style="4" customWidth="1"/>
    <col min="14866" max="14866" width="2.33203125" style="4" customWidth="1"/>
    <col min="14867" max="14868" width="8" style="4" customWidth="1"/>
    <col min="14869" max="15093" width="9.109375" style="4"/>
    <col min="15094" max="15094" width="14.5546875" style="4" bestFit="1" customWidth="1"/>
    <col min="15095" max="15109" width="5" style="4" customWidth="1"/>
    <col min="15110" max="15118" width="0" style="4" hidden="1" customWidth="1"/>
    <col min="15119" max="15121" width="8" style="4" customWidth="1"/>
    <col min="15122" max="15122" width="2.33203125" style="4" customWidth="1"/>
    <col min="15123" max="15124" width="8" style="4" customWidth="1"/>
    <col min="15125" max="15349" width="9.109375" style="4"/>
    <col min="15350" max="15350" width="14.5546875" style="4" bestFit="1" customWidth="1"/>
    <col min="15351" max="15365" width="5" style="4" customWidth="1"/>
    <col min="15366" max="15374" width="0" style="4" hidden="1" customWidth="1"/>
    <col min="15375" max="15377" width="8" style="4" customWidth="1"/>
    <col min="15378" max="15378" width="2.33203125" style="4" customWidth="1"/>
    <col min="15379" max="15380" width="8" style="4" customWidth="1"/>
    <col min="15381" max="15605" width="9.109375" style="4"/>
    <col min="15606" max="15606" width="14.5546875" style="4" bestFit="1" customWidth="1"/>
    <col min="15607" max="15621" width="5" style="4" customWidth="1"/>
    <col min="15622" max="15630" width="0" style="4" hidden="1" customWidth="1"/>
    <col min="15631" max="15633" width="8" style="4" customWidth="1"/>
    <col min="15634" max="15634" width="2.33203125" style="4" customWidth="1"/>
    <col min="15635" max="15636" width="8" style="4" customWidth="1"/>
    <col min="15637" max="15861" width="9.109375" style="4"/>
    <col min="15862" max="15862" width="14.5546875" style="4" bestFit="1" customWidth="1"/>
    <col min="15863" max="15877" width="5" style="4" customWidth="1"/>
    <col min="15878" max="15886" width="0" style="4" hidden="1" customWidth="1"/>
    <col min="15887" max="15889" width="8" style="4" customWidth="1"/>
    <col min="15890" max="15890" width="2.33203125" style="4" customWidth="1"/>
    <col min="15891" max="15892" width="8" style="4" customWidth="1"/>
    <col min="15893" max="16117" width="9.109375" style="4"/>
    <col min="16118" max="16118" width="14.5546875" style="4" bestFit="1" customWidth="1"/>
    <col min="16119" max="16133" width="5" style="4" customWidth="1"/>
    <col min="16134" max="16142" width="0" style="4" hidden="1" customWidth="1"/>
    <col min="16143" max="16145" width="8" style="4" customWidth="1"/>
    <col min="16146" max="16146" width="2.33203125" style="4" customWidth="1"/>
    <col min="16147" max="16148" width="8" style="4" customWidth="1"/>
    <col min="16149" max="16384" width="9.109375" style="4"/>
  </cols>
  <sheetData>
    <row r="1" spans="1:39" ht="50.1" customHeight="1" thickBot="1" x14ac:dyDescent="0.35">
      <c r="A1" s="161" t="s">
        <v>162</v>
      </c>
      <c r="B1" s="162"/>
      <c r="C1" s="162"/>
      <c r="D1" s="162"/>
      <c r="E1" s="162"/>
      <c r="F1" s="162"/>
      <c r="G1" s="162"/>
      <c r="H1" s="163"/>
      <c r="I1" s="5"/>
      <c r="J1" s="5"/>
      <c r="K1" s="5"/>
      <c r="L1" s="5"/>
      <c r="M1" s="5"/>
      <c r="N1" s="5"/>
      <c r="O1" s="5"/>
      <c r="P1" s="5"/>
      <c r="Q1" s="5"/>
      <c r="S1" s="148" t="s">
        <v>204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75" t="s">
        <v>8</v>
      </c>
      <c r="AH1" s="164" t="s">
        <v>9</v>
      </c>
      <c r="AI1" s="159" t="s">
        <v>11</v>
      </c>
      <c r="AJ1" s="143" t="s">
        <v>10</v>
      </c>
      <c r="AK1" s="143"/>
      <c r="AL1" s="143"/>
      <c r="AM1" s="144"/>
    </row>
    <row r="2" spans="1:39" ht="20.100000000000001" customHeight="1" thickBot="1" x14ac:dyDescent="0.35">
      <c r="A2" s="12" t="s">
        <v>0</v>
      </c>
      <c r="B2" s="17" t="s">
        <v>165</v>
      </c>
      <c r="C2" s="7"/>
      <c r="D2" s="12" t="str">
        <f>$B2</f>
        <v>BESKYĎÁČEK 5. ZŠ A</v>
      </c>
      <c r="E2" s="79">
        <v>4</v>
      </c>
      <c r="F2" s="33" t="s">
        <v>7</v>
      </c>
      <c r="G2" s="79">
        <v>13</v>
      </c>
      <c r="H2" s="34" t="str">
        <f>$B5</f>
        <v>BESKYĎÁČEK MIX B</v>
      </c>
      <c r="I2" s="10"/>
      <c r="J2" s="10"/>
      <c r="K2" s="10"/>
      <c r="L2" s="10"/>
      <c r="M2" s="10"/>
      <c r="N2" s="10"/>
      <c r="O2" s="10"/>
      <c r="P2" s="10"/>
      <c r="Q2" s="11"/>
      <c r="R2" s="5"/>
      <c r="S2" s="150"/>
      <c r="T2" s="151"/>
      <c r="U2" s="152" t="str">
        <f>T3</f>
        <v>BESKYĎÁČEK 5. ZŠ A</v>
      </c>
      <c r="V2" s="153"/>
      <c r="W2" s="154"/>
      <c r="X2" s="152" t="str">
        <f>T4</f>
        <v>RAŠKOVICE B</v>
      </c>
      <c r="Y2" s="153"/>
      <c r="Z2" s="154"/>
      <c r="AA2" s="152" t="str">
        <f>T5</f>
        <v>BRUŠPERK C</v>
      </c>
      <c r="AB2" s="153"/>
      <c r="AC2" s="154"/>
      <c r="AD2" s="152" t="str">
        <f>T6</f>
        <v>BESKYĎÁČEK MIX B</v>
      </c>
      <c r="AE2" s="153"/>
      <c r="AF2" s="154"/>
      <c r="AG2" s="176"/>
      <c r="AH2" s="165"/>
      <c r="AI2" s="160"/>
      <c r="AJ2" s="153"/>
      <c r="AK2" s="153"/>
      <c r="AL2" s="153"/>
      <c r="AM2" s="154"/>
    </row>
    <row r="3" spans="1:39" ht="20.100000000000001" customHeight="1" x14ac:dyDescent="0.3">
      <c r="A3" s="13" t="s">
        <v>1</v>
      </c>
      <c r="B3" s="18" t="s">
        <v>109</v>
      </c>
      <c r="C3" s="7"/>
      <c r="D3" s="13" t="str">
        <f>$B3</f>
        <v>RAŠKOVICE B</v>
      </c>
      <c r="E3" s="77">
        <v>0</v>
      </c>
      <c r="F3" s="71" t="s">
        <v>7</v>
      </c>
      <c r="G3" s="77">
        <v>3</v>
      </c>
      <c r="H3" s="46" t="str">
        <f>$B4</f>
        <v>BRUŠPERK C</v>
      </c>
      <c r="I3" s="10"/>
      <c r="J3" s="10"/>
      <c r="K3" s="10"/>
      <c r="L3" s="10"/>
      <c r="M3" s="10"/>
      <c r="N3" s="10"/>
      <c r="O3" s="10"/>
      <c r="P3" s="10"/>
      <c r="Q3" s="11"/>
      <c r="R3" s="5"/>
      <c r="S3" s="30" t="s">
        <v>0</v>
      </c>
      <c r="T3" s="37" t="str">
        <f>'4-Ž C'!$B$2</f>
        <v>BESKYĎÁČEK 5. ZŠ A</v>
      </c>
      <c r="U3" s="166"/>
      <c r="V3" s="167"/>
      <c r="W3" s="168"/>
      <c r="X3" s="25">
        <f>'4-Ž C'!$E$6</f>
        <v>10</v>
      </c>
      <c r="Y3" s="24" t="s">
        <v>7</v>
      </c>
      <c r="Z3" s="27">
        <f>'4-Ž C'!$G$6</f>
        <v>4</v>
      </c>
      <c r="AA3" s="25">
        <f>'4-Ž C'!$E$4</f>
        <v>7</v>
      </c>
      <c r="AB3" s="24" t="s">
        <v>7</v>
      </c>
      <c r="AC3" s="27">
        <f>'4-Ž C'!$G$4</f>
        <v>4</v>
      </c>
      <c r="AD3" s="25">
        <f>'4-Ž C'!$E$2</f>
        <v>4</v>
      </c>
      <c r="AE3" s="24" t="s">
        <v>7</v>
      </c>
      <c r="AF3" s="27">
        <f>'4-Ž C'!$G$2</f>
        <v>13</v>
      </c>
      <c r="AG3" s="80">
        <f>SUM(IF(U3&gt;W3,1,0),IF(X3&gt;Z3,1,0),IF(AA3&gt;AC3,1,0),IF(AD3&gt;AF3,1,0))</f>
        <v>2</v>
      </c>
      <c r="AH3" s="290">
        <f>_xlfn.RANK.EQ(AI3,$AI$3:$AI$6)</f>
        <v>2</v>
      </c>
      <c r="AI3" s="89">
        <f>1000*AG3+AM3</f>
        <v>2001</v>
      </c>
      <c r="AJ3" s="24">
        <f>U3+X3+AA3+AD3</f>
        <v>21</v>
      </c>
      <c r="AK3" s="24" t="s">
        <v>7</v>
      </c>
      <c r="AL3" s="24">
        <f>W3+Z3+AC3+AF3</f>
        <v>21</v>
      </c>
      <c r="AM3" s="39">
        <f>AJ3/AL3</f>
        <v>1</v>
      </c>
    </row>
    <row r="4" spans="1:39" ht="20.100000000000001" customHeight="1" x14ac:dyDescent="0.3">
      <c r="A4" s="13" t="s">
        <v>2</v>
      </c>
      <c r="B4" s="18" t="s">
        <v>166</v>
      </c>
      <c r="C4" s="5"/>
      <c r="D4" s="13" t="str">
        <f>$B2</f>
        <v>BESKYĎÁČEK 5. ZŠ A</v>
      </c>
      <c r="E4" s="77">
        <v>7</v>
      </c>
      <c r="F4" s="71" t="s">
        <v>7</v>
      </c>
      <c r="G4" s="77">
        <v>4</v>
      </c>
      <c r="H4" s="46" t="str">
        <f>$B4</f>
        <v>BRUŠPERK C</v>
      </c>
      <c r="I4" s="10"/>
      <c r="J4" s="10"/>
      <c r="K4" s="10"/>
      <c r="L4" s="10"/>
      <c r="M4" s="10"/>
      <c r="N4" s="10"/>
      <c r="O4" s="10"/>
      <c r="P4" s="10"/>
      <c r="Q4" s="11"/>
      <c r="S4" s="13" t="s">
        <v>1</v>
      </c>
      <c r="T4" s="40" t="str">
        <f>'4-Ž C'!$B$3</f>
        <v>RAŠKOVICE B</v>
      </c>
      <c r="U4" s="22">
        <f>Z3</f>
        <v>4</v>
      </c>
      <c r="V4" s="3" t="s">
        <v>7</v>
      </c>
      <c r="W4" s="20">
        <f>X3</f>
        <v>10</v>
      </c>
      <c r="X4" s="169"/>
      <c r="Y4" s="170"/>
      <c r="Z4" s="171"/>
      <c r="AA4" s="26">
        <f>'4-Ž C'!$E$3</f>
        <v>0</v>
      </c>
      <c r="AB4" s="8" t="s">
        <v>7</v>
      </c>
      <c r="AC4" s="28">
        <f>'4-Ž C'!$G$3</f>
        <v>3</v>
      </c>
      <c r="AD4" s="26">
        <f>'4-Ž C'!$E$5</f>
        <v>4</v>
      </c>
      <c r="AE4" s="8" t="s">
        <v>7</v>
      </c>
      <c r="AF4" s="28">
        <f>'4-Ž C'!$G$5</f>
        <v>6</v>
      </c>
      <c r="AG4" s="81">
        <f t="shared" ref="AG4:AG6" si="0">SUM(IF(U4&gt;W4,1,0),IF(X4&gt;Z4,1,0),IF(AA4&gt;AC4,1,0),IF(AD4&gt;AF4,1,0))</f>
        <v>0</v>
      </c>
      <c r="AH4" s="291">
        <f t="shared" ref="AH4:AH6" si="1">_xlfn.RANK.EQ(AI4,$AI$3:$AI$6)</f>
        <v>4</v>
      </c>
      <c r="AI4" s="89">
        <f t="shared" ref="AI4:AI6" si="2">1000*AG4+AM4</f>
        <v>0.42105263157894735</v>
      </c>
      <c r="AJ4" s="8">
        <f t="shared" ref="AJ4:AJ6" si="3">U4+X4+AA4+AD4</f>
        <v>8</v>
      </c>
      <c r="AK4" s="8" t="s">
        <v>7</v>
      </c>
      <c r="AL4" s="8">
        <f t="shared" ref="AL4:AL6" si="4">W4+Z4+AC4+AF4</f>
        <v>19</v>
      </c>
      <c r="AM4" s="41">
        <f t="shared" ref="AM4:AM6" si="5">AJ4/AL4</f>
        <v>0.42105263157894735</v>
      </c>
    </row>
    <row r="5" spans="1:39" ht="20.100000000000001" customHeight="1" thickBot="1" x14ac:dyDescent="0.35">
      <c r="A5" s="14" t="s">
        <v>3</v>
      </c>
      <c r="B5" s="19" t="s">
        <v>167</v>
      </c>
      <c r="D5" s="13" t="str">
        <f>$B3</f>
        <v>RAŠKOVICE B</v>
      </c>
      <c r="E5" s="77">
        <v>4</v>
      </c>
      <c r="F5" s="71" t="s">
        <v>7</v>
      </c>
      <c r="G5" s="77">
        <v>6</v>
      </c>
      <c r="H5" s="46" t="str">
        <f>$B5</f>
        <v>BESKYĎÁČEK MIX B</v>
      </c>
      <c r="I5" s="10"/>
      <c r="J5" s="10"/>
      <c r="K5" s="10"/>
      <c r="L5" s="10"/>
      <c r="M5" s="10"/>
      <c r="N5" s="10"/>
      <c r="O5" s="10"/>
      <c r="P5" s="10"/>
      <c r="Q5" s="11"/>
      <c r="S5" s="13" t="s">
        <v>2</v>
      </c>
      <c r="T5" s="40" t="str">
        <f>'4-Ž C'!$B$4</f>
        <v>BRUŠPERK C</v>
      </c>
      <c r="U5" s="22">
        <f>AC3</f>
        <v>4</v>
      </c>
      <c r="V5" s="3" t="s">
        <v>7</v>
      </c>
      <c r="W5" s="20">
        <f>AA3</f>
        <v>7</v>
      </c>
      <c r="X5" s="22">
        <f>AC4</f>
        <v>3</v>
      </c>
      <c r="Y5" s="3" t="s">
        <v>7</v>
      </c>
      <c r="Z5" s="20">
        <f>AA4</f>
        <v>0</v>
      </c>
      <c r="AA5" s="169"/>
      <c r="AB5" s="170"/>
      <c r="AC5" s="171"/>
      <c r="AD5" s="26">
        <f>'4-Ž C'!$E$7</f>
        <v>5</v>
      </c>
      <c r="AE5" s="8" t="s">
        <v>7</v>
      </c>
      <c r="AF5" s="28">
        <f>'4-Ž C'!$G$7</f>
        <v>9</v>
      </c>
      <c r="AG5" s="81">
        <f t="shared" si="0"/>
        <v>1</v>
      </c>
      <c r="AH5" s="291">
        <f t="shared" si="1"/>
        <v>3</v>
      </c>
      <c r="AI5" s="89">
        <f t="shared" si="2"/>
        <v>1000.75</v>
      </c>
      <c r="AJ5" s="8">
        <f t="shared" si="3"/>
        <v>12</v>
      </c>
      <c r="AK5" s="8" t="s">
        <v>7</v>
      </c>
      <c r="AL5" s="8">
        <f t="shared" si="4"/>
        <v>16</v>
      </c>
      <c r="AM5" s="41">
        <f t="shared" si="5"/>
        <v>0.75</v>
      </c>
    </row>
    <row r="6" spans="1:39" ht="20.100000000000001" customHeight="1" thickBot="1" x14ac:dyDescent="0.35">
      <c r="D6" s="13" t="str">
        <f>$B2</f>
        <v>BESKYĎÁČEK 5. ZŠ A</v>
      </c>
      <c r="E6" s="77">
        <v>10</v>
      </c>
      <c r="F6" s="71" t="s">
        <v>7</v>
      </c>
      <c r="G6" s="77">
        <v>4</v>
      </c>
      <c r="H6" s="46" t="str">
        <f>$B3</f>
        <v>RAŠKOVICE B</v>
      </c>
      <c r="I6" s="9"/>
      <c r="J6" s="8"/>
      <c r="K6" s="8"/>
      <c r="L6" s="8"/>
      <c r="M6" s="8"/>
      <c r="N6" s="8"/>
      <c r="O6" s="8"/>
      <c r="P6" s="8"/>
      <c r="Q6" s="8"/>
      <c r="S6" s="14" t="s">
        <v>3</v>
      </c>
      <c r="T6" s="42" t="str">
        <f>'4-Ž C'!$B$5</f>
        <v>BESKYĎÁČEK MIX B</v>
      </c>
      <c r="U6" s="23">
        <f>AF3</f>
        <v>13</v>
      </c>
      <c r="V6" s="6" t="s">
        <v>7</v>
      </c>
      <c r="W6" s="21">
        <f>AD3</f>
        <v>4</v>
      </c>
      <c r="X6" s="23">
        <f>AF4</f>
        <v>6</v>
      </c>
      <c r="Y6" s="6" t="s">
        <v>7</v>
      </c>
      <c r="Z6" s="21">
        <f>AD4</f>
        <v>4</v>
      </c>
      <c r="AA6" s="23">
        <f>AF5</f>
        <v>9</v>
      </c>
      <c r="AB6" s="6" t="s">
        <v>7</v>
      </c>
      <c r="AC6" s="21">
        <f>AD5</f>
        <v>5</v>
      </c>
      <c r="AD6" s="172"/>
      <c r="AE6" s="173"/>
      <c r="AF6" s="174"/>
      <c r="AG6" s="82">
        <f t="shared" si="0"/>
        <v>3</v>
      </c>
      <c r="AH6" s="292">
        <f t="shared" si="1"/>
        <v>1</v>
      </c>
      <c r="AI6" s="89">
        <f t="shared" si="2"/>
        <v>3002.1538461538462</v>
      </c>
      <c r="AJ6" s="29">
        <f t="shared" si="3"/>
        <v>28</v>
      </c>
      <c r="AK6" s="29" t="s">
        <v>7</v>
      </c>
      <c r="AL6" s="29">
        <f t="shared" si="4"/>
        <v>13</v>
      </c>
      <c r="AM6" s="44">
        <f t="shared" si="5"/>
        <v>2.1538461538461537</v>
      </c>
    </row>
    <row r="7" spans="1:39" ht="20.100000000000001" customHeight="1" thickBot="1" x14ac:dyDescent="0.35">
      <c r="D7" s="14" t="str">
        <f>$B4</f>
        <v>BRUŠPERK C</v>
      </c>
      <c r="E7" s="78">
        <v>5</v>
      </c>
      <c r="F7" s="35" t="s">
        <v>7</v>
      </c>
      <c r="G7" s="78">
        <v>9</v>
      </c>
      <c r="H7" s="36" t="str">
        <f>$B5</f>
        <v>BESKYĎÁČEK MIX B</v>
      </c>
      <c r="I7" s="10"/>
      <c r="J7" s="10"/>
      <c r="K7" s="10"/>
      <c r="L7" s="10"/>
      <c r="M7" s="10"/>
      <c r="N7" s="10"/>
      <c r="O7" s="10"/>
      <c r="P7" s="10"/>
      <c r="Q7" s="11"/>
    </row>
  </sheetData>
  <mergeCells count="18">
    <mergeCell ref="U3:W3"/>
    <mergeCell ref="X4:Z4"/>
    <mergeCell ref="AA5:AC5"/>
    <mergeCell ref="AD6:AF6"/>
    <mergeCell ref="AD1:AF1"/>
    <mergeCell ref="AG1:AG2"/>
    <mergeCell ref="AH1:AH2"/>
    <mergeCell ref="AJ1:AM2"/>
    <mergeCell ref="U2:W2"/>
    <mergeCell ref="X2:Z2"/>
    <mergeCell ref="AA2:AC2"/>
    <mergeCell ref="AD2:AF2"/>
    <mergeCell ref="AI1:AI2"/>
    <mergeCell ref="A1:H1"/>
    <mergeCell ref="S1:T2"/>
    <mergeCell ref="U1:W1"/>
    <mergeCell ref="X1:Z1"/>
    <mergeCell ref="AA1:AC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74A6B-C270-49A4-92BA-AC725574B0FC}">
  <dimension ref="A1:AP15"/>
  <sheetViews>
    <sheetView topLeftCell="C1" zoomScaleNormal="100" workbookViewId="0">
      <selection activeCell="Z12" sqref="Z12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21.21875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45" t="s">
        <v>192</v>
      </c>
      <c r="B1" s="146"/>
      <c r="C1" s="146"/>
      <c r="D1" s="146"/>
      <c r="E1" s="146"/>
      <c r="F1" s="146"/>
      <c r="G1" s="146"/>
      <c r="H1" s="147"/>
      <c r="S1" s="148" t="s">
        <v>288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157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193</v>
      </c>
      <c r="D2" s="63" t="str">
        <f>$B3</f>
        <v>Raškovice A</v>
      </c>
      <c r="E2" s="74">
        <v>2</v>
      </c>
      <c r="F2" s="33" t="s">
        <v>7</v>
      </c>
      <c r="G2" s="75">
        <v>9</v>
      </c>
      <c r="H2" s="34" t="str">
        <f>$B6</f>
        <v>Beskyďáček MIX B</v>
      </c>
      <c r="I2" s="10"/>
      <c r="J2" s="10"/>
      <c r="K2" s="10"/>
      <c r="L2" s="10"/>
      <c r="M2" s="10"/>
      <c r="N2" s="10"/>
      <c r="O2" s="10"/>
      <c r="P2" s="11"/>
      <c r="S2" s="150"/>
      <c r="T2" s="151"/>
      <c r="U2" s="428" t="str">
        <f>T3</f>
        <v>Beskyďáček mix C</v>
      </c>
      <c r="V2" s="429"/>
      <c r="W2" s="430"/>
      <c r="X2" s="428" t="str">
        <f>T4</f>
        <v>Raškovice A</v>
      </c>
      <c r="Y2" s="429"/>
      <c r="Z2" s="430"/>
      <c r="AA2" s="428" t="str">
        <f>T5</f>
        <v>Beskyďáček Kozlovice</v>
      </c>
      <c r="AB2" s="429"/>
      <c r="AC2" s="430"/>
      <c r="AD2" s="428" t="str">
        <f>T6</f>
        <v>Beskyďáček 5.ZŠ B</v>
      </c>
      <c r="AE2" s="429"/>
      <c r="AF2" s="430"/>
      <c r="AG2" s="428" t="str">
        <f>T7</f>
        <v>Beskyďáček MIX B</v>
      </c>
      <c r="AH2" s="429"/>
      <c r="AI2" s="430"/>
      <c r="AJ2" s="156"/>
      <c r="AK2" s="158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54</v>
      </c>
      <c r="D3" s="64" t="str">
        <f>$B4</f>
        <v>Beskyďáček Kozlovice</v>
      </c>
      <c r="E3" s="70">
        <v>6</v>
      </c>
      <c r="F3" s="69" t="s">
        <v>7</v>
      </c>
      <c r="G3" s="76">
        <v>7</v>
      </c>
      <c r="H3" s="67" t="str">
        <f>$B5</f>
        <v>Beskyďáček 5.ZŠ B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'5-Ž F1'!$B$2</f>
        <v>Beskyďáček mix C</v>
      </c>
      <c r="U3" s="114"/>
      <c r="V3" s="113"/>
      <c r="W3" s="115"/>
      <c r="X3" s="25">
        <f>'5-Ž F1'!$E$5</f>
        <v>8</v>
      </c>
      <c r="Y3" s="24" t="s">
        <v>7</v>
      </c>
      <c r="Z3" s="27">
        <f>'5-Ž F1'!$G$5</f>
        <v>2</v>
      </c>
      <c r="AA3" s="25">
        <f>'5-Ž F1'!$G$6</f>
        <v>3</v>
      </c>
      <c r="AB3" s="24" t="s">
        <v>7</v>
      </c>
      <c r="AC3" s="27">
        <f>'5-Ž F1'!$E$6</f>
        <v>6</v>
      </c>
      <c r="AD3" s="25">
        <f>'5-Ž F1'!$E$8</f>
        <v>8</v>
      </c>
      <c r="AE3" s="24" t="s">
        <v>7</v>
      </c>
      <c r="AF3" s="27">
        <f>'5-Ž F1'!$G$8</f>
        <v>2</v>
      </c>
      <c r="AG3" s="25">
        <f>'5-Ž F1'!$G$11</f>
        <v>6</v>
      </c>
      <c r="AH3" s="24" t="s">
        <v>7</v>
      </c>
      <c r="AI3" s="27">
        <f>'5-Ž F1'!$E$11</f>
        <v>3</v>
      </c>
      <c r="AJ3" s="38">
        <f>SUM(IF(U3&gt;W3,1,0),IF(X3&gt;Z3,1,0),IF(AA3&gt;AC3,1,0),IF(AD3&gt;AF3,1,0),IF(AG3&gt;AI3,1,0))</f>
        <v>3</v>
      </c>
      <c r="AK3" s="84">
        <f>_xlfn.RANK.EQ(AL3,$AL$3:$AL$7)</f>
        <v>1</v>
      </c>
      <c r="AL3" s="86">
        <f>1000*AJ3+AP3</f>
        <v>3001.9230769230771</v>
      </c>
      <c r="AM3" s="24">
        <f>U3+X3+AA3+AD3+AG3</f>
        <v>25</v>
      </c>
      <c r="AN3" s="24" t="s">
        <v>7</v>
      </c>
      <c r="AO3" s="24">
        <f>Z3+AC3+AF3+AI3+W3</f>
        <v>13</v>
      </c>
      <c r="AP3" s="39">
        <f>AM3/AO3</f>
        <v>1.9230769230769231</v>
      </c>
    </row>
    <row r="4" spans="1:42" ht="20.100000000000001" customHeight="1" x14ac:dyDescent="0.3">
      <c r="A4" s="13" t="s">
        <v>2</v>
      </c>
      <c r="B4" s="49" t="s">
        <v>69</v>
      </c>
      <c r="D4" s="64" t="str">
        <f>$B6</f>
        <v>Beskyďáček MIX B</v>
      </c>
      <c r="E4" s="70">
        <v>5</v>
      </c>
      <c r="F4" s="69" t="s">
        <v>7</v>
      </c>
      <c r="G4" s="76">
        <v>4</v>
      </c>
      <c r="H4" s="67" t="str">
        <f>$B4</f>
        <v>Beskyďáček Kozlovice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'5-Ž F1'!$B$3</f>
        <v>Raškovice A</v>
      </c>
      <c r="U4" s="22">
        <f>Z3</f>
        <v>2</v>
      </c>
      <c r="V4" s="3" t="s">
        <v>7</v>
      </c>
      <c r="W4" s="20">
        <f>X3</f>
        <v>8</v>
      </c>
      <c r="X4" s="116"/>
      <c r="Y4" s="117"/>
      <c r="Z4" s="118"/>
      <c r="AA4" s="26">
        <f>'5-Ž F1'!$E$9</f>
        <v>2</v>
      </c>
      <c r="AB4" s="8" t="s">
        <v>7</v>
      </c>
      <c r="AC4" s="28">
        <f>'5-Ž F1'!$G$9</f>
        <v>14</v>
      </c>
      <c r="AD4" s="26">
        <f>'5-Ž F1'!$G$10</f>
        <v>4</v>
      </c>
      <c r="AE4" s="8" t="s">
        <v>7</v>
      </c>
      <c r="AF4" s="28">
        <f>'5-Ž F1'!$E$10</f>
        <v>5</v>
      </c>
      <c r="AG4" s="26">
        <f>'5-Ž F1'!$E$2</f>
        <v>2</v>
      </c>
      <c r="AH4" s="8" t="s">
        <v>7</v>
      </c>
      <c r="AI4" s="28">
        <f>'5-Ž F1'!$G$2</f>
        <v>9</v>
      </c>
      <c r="AJ4" s="9">
        <f t="shared" ref="AJ4:AJ7" si="0">SUM(IF(U4&gt;W4,1,0),IF(X4&gt;Z4,1,0),IF(AA4&gt;AC4,1,0),IF(AD4&gt;AF4,1,0),IF(AG4&gt;AI4,1,0))</f>
        <v>0</v>
      </c>
      <c r="AK4" s="84">
        <f t="shared" ref="AK4:AK7" si="1">_xlfn.RANK.EQ(AL4,$AL$3:$AL$7)</f>
        <v>5</v>
      </c>
      <c r="AL4" s="86">
        <f t="shared" ref="AL4:AL7" si="2">1000*AJ4+AP4</f>
        <v>0.27777777777777779</v>
      </c>
      <c r="AM4" s="8">
        <f t="shared" ref="AM4:AM7" si="3">U4+X4+AA4+AD4+AG4</f>
        <v>10</v>
      </c>
      <c r="AN4" s="8" t="s">
        <v>7</v>
      </c>
      <c r="AO4" s="8">
        <f t="shared" ref="AO4:AO7" si="4">Z4+AC4+AF4+AI4+W4</f>
        <v>36</v>
      </c>
      <c r="AP4" s="41">
        <f t="shared" ref="AP4:AP7" si="5">AM4/AO4</f>
        <v>0.27777777777777779</v>
      </c>
    </row>
    <row r="5" spans="1:42" ht="20.100000000000001" customHeight="1" x14ac:dyDescent="0.3">
      <c r="A5" s="13" t="s">
        <v>3</v>
      </c>
      <c r="B5" s="49" t="s">
        <v>194</v>
      </c>
      <c r="D5" s="65" t="str">
        <f>$B2</f>
        <v>Beskyďáček mix C</v>
      </c>
      <c r="E5" s="70">
        <v>8</v>
      </c>
      <c r="F5" s="71" t="s">
        <v>7</v>
      </c>
      <c r="G5" s="76">
        <v>2</v>
      </c>
      <c r="H5" s="46" t="str">
        <f>$B3</f>
        <v>Raškovice A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'5-Ž F1'!$B$4</f>
        <v>Beskyďáček Kozlovice</v>
      </c>
      <c r="U5" s="22">
        <f>AC3</f>
        <v>6</v>
      </c>
      <c r="V5" s="3" t="s">
        <v>7</v>
      </c>
      <c r="W5" s="20">
        <f>AA3</f>
        <v>3</v>
      </c>
      <c r="X5" s="22">
        <f>AC4</f>
        <v>14</v>
      </c>
      <c r="Y5" s="3" t="s">
        <v>7</v>
      </c>
      <c r="Z5" s="20">
        <f>AA4</f>
        <v>2</v>
      </c>
      <c r="AA5" s="116"/>
      <c r="AB5" s="117"/>
      <c r="AC5" s="118"/>
      <c r="AD5" s="26">
        <f>'5-Ž F1'!$E$3</f>
        <v>6</v>
      </c>
      <c r="AE5" s="8" t="s">
        <v>7</v>
      </c>
      <c r="AF5" s="28">
        <f>'5-Ž F1'!$G$3</f>
        <v>7</v>
      </c>
      <c r="AG5" s="26">
        <f>'5-Ž F1'!$G$4</f>
        <v>4</v>
      </c>
      <c r="AH5" s="8" t="s">
        <v>7</v>
      </c>
      <c r="AI5" s="28">
        <f>'5-Ž F1'!$E$4</f>
        <v>5</v>
      </c>
      <c r="AJ5" s="9">
        <f t="shared" si="0"/>
        <v>2</v>
      </c>
      <c r="AK5" s="84">
        <f t="shared" si="1"/>
        <v>3</v>
      </c>
      <c r="AL5" s="86">
        <f t="shared" si="2"/>
        <v>2001.7647058823529</v>
      </c>
      <c r="AM5" s="8">
        <f t="shared" si="3"/>
        <v>30</v>
      </c>
      <c r="AN5" s="8" t="s">
        <v>7</v>
      </c>
      <c r="AO5" s="8">
        <f t="shared" si="4"/>
        <v>17</v>
      </c>
      <c r="AP5" s="41">
        <f t="shared" si="5"/>
        <v>1.7647058823529411</v>
      </c>
    </row>
    <row r="6" spans="1:42" ht="20.100000000000001" customHeight="1" thickBot="1" x14ac:dyDescent="0.35">
      <c r="A6" s="14" t="s">
        <v>4</v>
      </c>
      <c r="B6" s="50" t="s">
        <v>181</v>
      </c>
      <c r="D6" s="64" t="str">
        <f>$B4</f>
        <v>Beskyďáček Kozlovice</v>
      </c>
      <c r="E6" s="70">
        <v>6</v>
      </c>
      <c r="F6" s="69" t="s">
        <v>7</v>
      </c>
      <c r="G6" s="76">
        <v>3</v>
      </c>
      <c r="H6" s="67" t="str">
        <f>$B2</f>
        <v>Beskyďáček mix C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'5-Ž F1'!$B$5</f>
        <v>Beskyďáček 5.ZŠ B</v>
      </c>
      <c r="U6" s="22">
        <f>AF3</f>
        <v>2</v>
      </c>
      <c r="V6" s="3" t="s">
        <v>7</v>
      </c>
      <c r="W6" s="20">
        <f>AD3</f>
        <v>8</v>
      </c>
      <c r="X6" s="22">
        <f>AF4</f>
        <v>5</v>
      </c>
      <c r="Y6" s="3" t="s">
        <v>7</v>
      </c>
      <c r="Z6" s="20">
        <f>AD4</f>
        <v>4</v>
      </c>
      <c r="AA6" s="22">
        <f>AF5</f>
        <v>7</v>
      </c>
      <c r="AB6" s="3" t="s">
        <v>7</v>
      </c>
      <c r="AC6" s="20">
        <f>AD5</f>
        <v>6</v>
      </c>
      <c r="AD6" s="116"/>
      <c r="AE6" s="117"/>
      <c r="AF6" s="118"/>
      <c r="AG6" s="26">
        <f>'5-Ž F1'!$E$7</f>
        <v>2</v>
      </c>
      <c r="AH6" s="8" t="s">
        <v>7</v>
      </c>
      <c r="AI6" s="28">
        <f>'5-Ž F1'!$G$7</f>
        <v>6</v>
      </c>
      <c r="AJ6" s="9">
        <f t="shared" si="0"/>
        <v>2</v>
      </c>
      <c r="AK6" s="84">
        <f t="shared" si="1"/>
        <v>4</v>
      </c>
      <c r="AL6" s="86">
        <f t="shared" si="2"/>
        <v>2000.6666666666667</v>
      </c>
      <c r="AM6" s="8">
        <f t="shared" si="3"/>
        <v>16</v>
      </c>
      <c r="AN6" s="8" t="s">
        <v>7</v>
      </c>
      <c r="AO6" s="8">
        <f t="shared" si="4"/>
        <v>24</v>
      </c>
      <c r="AP6" s="41">
        <f t="shared" si="5"/>
        <v>0.66666666666666663</v>
      </c>
    </row>
    <row r="7" spans="1:42" ht="20.100000000000001" customHeight="1" thickBot="1" x14ac:dyDescent="0.35">
      <c r="D7" s="64" t="str">
        <f>$B5</f>
        <v>Beskyďáček 5.ZŠ B</v>
      </c>
      <c r="E7" s="70">
        <v>2</v>
      </c>
      <c r="F7" s="69" t="s">
        <v>7</v>
      </c>
      <c r="G7" s="76">
        <v>6</v>
      </c>
      <c r="H7" s="67" t="str">
        <f>$B6</f>
        <v>Beskyďáček MIX B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'5-Ž F1'!$B$6</f>
        <v>Beskyďáček MIX B</v>
      </c>
      <c r="U7" s="23">
        <f>AI3</f>
        <v>3</v>
      </c>
      <c r="V7" s="6" t="s">
        <v>7</v>
      </c>
      <c r="W7" s="21">
        <f>AG3</f>
        <v>6</v>
      </c>
      <c r="X7" s="23">
        <f>AI4</f>
        <v>9</v>
      </c>
      <c r="Y7" s="6" t="s">
        <v>7</v>
      </c>
      <c r="Z7" s="21">
        <f>AG4</f>
        <v>2</v>
      </c>
      <c r="AA7" s="23">
        <f>AI5</f>
        <v>5</v>
      </c>
      <c r="AB7" s="6" t="s">
        <v>7</v>
      </c>
      <c r="AC7" s="21">
        <f>AG5</f>
        <v>4</v>
      </c>
      <c r="AD7" s="23">
        <f>AI6</f>
        <v>6</v>
      </c>
      <c r="AE7" s="6" t="s">
        <v>7</v>
      </c>
      <c r="AF7" s="21">
        <f>AG6</f>
        <v>2</v>
      </c>
      <c r="AG7" s="126"/>
      <c r="AH7" s="127"/>
      <c r="AI7" s="128"/>
      <c r="AJ7" s="43">
        <f t="shared" si="0"/>
        <v>3</v>
      </c>
      <c r="AK7" s="85">
        <f t="shared" si="1"/>
        <v>2</v>
      </c>
      <c r="AL7" s="86">
        <f t="shared" si="2"/>
        <v>3001.6428571428573</v>
      </c>
      <c r="AM7" s="29">
        <f t="shared" si="3"/>
        <v>23</v>
      </c>
      <c r="AN7" s="29" t="s">
        <v>7</v>
      </c>
      <c r="AO7" s="29">
        <f t="shared" si="4"/>
        <v>14</v>
      </c>
      <c r="AP7" s="44">
        <f t="shared" si="5"/>
        <v>1.6428571428571428</v>
      </c>
    </row>
    <row r="8" spans="1:42" ht="20.100000000000001" customHeight="1" x14ac:dyDescent="0.3">
      <c r="D8" s="65" t="str">
        <f>$B2</f>
        <v>Beskyďáček mix C</v>
      </c>
      <c r="E8" s="70">
        <v>8</v>
      </c>
      <c r="F8" s="71" t="s">
        <v>7</v>
      </c>
      <c r="G8" s="76">
        <v>2</v>
      </c>
      <c r="H8" s="46" t="str">
        <f>$B5</f>
        <v>Beskyďáček 5.ZŠ B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Raškovice A</v>
      </c>
      <c r="E9" s="70">
        <v>2</v>
      </c>
      <c r="F9" s="71" t="s">
        <v>7</v>
      </c>
      <c r="G9" s="70">
        <v>14</v>
      </c>
      <c r="H9" s="46" t="str">
        <f>$B4</f>
        <v>Beskyďáček Kozlovice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Beskyďáček 5.ZŠ B</v>
      </c>
      <c r="E10" s="70">
        <v>5</v>
      </c>
      <c r="F10" s="69" t="s">
        <v>7</v>
      </c>
      <c r="G10" s="70">
        <v>4</v>
      </c>
      <c r="H10" s="67" t="str">
        <f>$B3</f>
        <v>Raškovice A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>Beskyďáček MIX B</v>
      </c>
      <c r="E11" s="73">
        <v>3</v>
      </c>
      <c r="F11" s="72" t="s">
        <v>7</v>
      </c>
      <c r="G11" s="73">
        <v>6</v>
      </c>
      <c r="H11" s="68" t="str">
        <f>$B2</f>
        <v>Beskyďáček mix C</v>
      </c>
      <c r="I11" s="15"/>
      <c r="J11" s="15"/>
      <c r="K11" s="15"/>
      <c r="L11" s="15"/>
      <c r="M11" s="15"/>
      <c r="N11" s="15"/>
      <c r="O11" s="15"/>
      <c r="P11" s="16"/>
    </row>
    <row r="15" spans="1:42" x14ac:dyDescent="0.3">
      <c r="H15">
        <v>1</v>
      </c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E594F-EDCD-467A-ABAE-88B322BD8931}">
  <dimension ref="A1:AP11"/>
  <sheetViews>
    <sheetView topLeftCell="D1" zoomScale="83" zoomScaleNormal="83" workbookViewId="0">
      <selection activeCell="W14" sqref="W14"/>
    </sheetView>
  </sheetViews>
  <sheetFormatPr defaultRowHeight="14.4" x14ac:dyDescent="0.3"/>
  <cols>
    <col min="1" max="1" width="5.6640625" customWidth="1"/>
    <col min="2" max="2" width="30.6640625" customWidth="1"/>
    <col min="3" max="3" width="5.6640625" customWidth="1"/>
    <col min="4" max="4" width="30.6640625" customWidth="1"/>
    <col min="5" max="5" width="5.6640625" customWidth="1"/>
    <col min="6" max="6" width="3.6640625" customWidth="1"/>
    <col min="7" max="7" width="5.6640625" customWidth="1"/>
    <col min="8" max="8" width="30.6640625" customWidth="1"/>
    <col min="9" max="17" width="5" hidden="1" customWidth="1"/>
    <col min="18" max="18" width="8" customWidth="1"/>
    <col min="20" max="20" width="14.5546875" bestFit="1" customWidth="1"/>
    <col min="21" max="35" width="5" customWidth="1"/>
    <col min="36" max="36" width="8" customWidth="1"/>
    <col min="37" max="37" width="7.88671875" customWidth="1"/>
    <col min="38" max="38" width="8" hidden="1" customWidth="1"/>
    <col min="39" max="39" width="8" customWidth="1"/>
    <col min="40" max="40" width="2.33203125" customWidth="1"/>
    <col min="41" max="41" width="8" customWidth="1"/>
    <col min="42" max="42" width="11.6640625" style="47" customWidth="1"/>
    <col min="250" max="250" width="14.5546875" bestFit="1" customWidth="1"/>
    <col min="251" max="265" width="5" customWidth="1"/>
    <col min="266" max="274" width="0" hidden="1" customWidth="1"/>
    <col min="275" max="277" width="8" customWidth="1"/>
    <col min="278" max="278" width="2.33203125" customWidth="1"/>
    <col min="279" max="280" width="8" customWidth="1"/>
    <col min="506" max="506" width="14.5546875" bestFit="1" customWidth="1"/>
    <col min="507" max="521" width="5" customWidth="1"/>
    <col min="522" max="530" width="0" hidden="1" customWidth="1"/>
    <col min="531" max="533" width="8" customWidth="1"/>
    <col min="534" max="534" width="2.33203125" customWidth="1"/>
    <col min="535" max="536" width="8" customWidth="1"/>
    <col min="762" max="762" width="14.5546875" bestFit="1" customWidth="1"/>
    <col min="763" max="777" width="5" customWidth="1"/>
    <col min="778" max="786" width="0" hidden="1" customWidth="1"/>
    <col min="787" max="789" width="8" customWidth="1"/>
    <col min="790" max="790" width="2.33203125" customWidth="1"/>
    <col min="791" max="792" width="8" customWidth="1"/>
    <col min="1018" max="1018" width="14.5546875" bestFit="1" customWidth="1"/>
    <col min="1019" max="1033" width="5" customWidth="1"/>
    <col min="1034" max="1042" width="0" hidden="1" customWidth="1"/>
    <col min="1043" max="1045" width="8" customWidth="1"/>
    <col min="1046" max="1046" width="2.33203125" customWidth="1"/>
    <col min="1047" max="1048" width="8" customWidth="1"/>
    <col min="1274" max="1274" width="14.5546875" bestFit="1" customWidth="1"/>
    <col min="1275" max="1289" width="5" customWidth="1"/>
    <col min="1290" max="1298" width="0" hidden="1" customWidth="1"/>
    <col min="1299" max="1301" width="8" customWidth="1"/>
    <col min="1302" max="1302" width="2.33203125" customWidth="1"/>
    <col min="1303" max="1304" width="8" customWidth="1"/>
    <col min="1530" max="1530" width="14.5546875" bestFit="1" customWidth="1"/>
    <col min="1531" max="1545" width="5" customWidth="1"/>
    <col min="1546" max="1554" width="0" hidden="1" customWidth="1"/>
    <col min="1555" max="1557" width="8" customWidth="1"/>
    <col min="1558" max="1558" width="2.33203125" customWidth="1"/>
    <col min="1559" max="1560" width="8" customWidth="1"/>
    <col min="1786" max="1786" width="14.5546875" bestFit="1" customWidth="1"/>
    <col min="1787" max="1801" width="5" customWidth="1"/>
    <col min="1802" max="1810" width="0" hidden="1" customWidth="1"/>
    <col min="1811" max="1813" width="8" customWidth="1"/>
    <col min="1814" max="1814" width="2.33203125" customWidth="1"/>
    <col min="1815" max="1816" width="8" customWidth="1"/>
    <col min="2042" max="2042" width="14.5546875" bestFit="1" customWidth="1"/>
    <col min="2043" max="2057" width="5" customWidth="1"/>
    <col min="2058" max="2066" width="0" hidden="1" customWidth="1"/>
    <col min="2067" max="2069" width="8" customWidth="1"/>
    <col min="2070" max="2070" width="2.33203125" customWidth="1"/>
    <col min="2071" max="2072" width="8" customWidth="1"/>
    <col min="2298" max="2298" width="14.5546875" bestFit="1" customWidth="1"/>
    <col min="2299" max="2313" width="5" customWidth="1"/>
    <col min="2314" max="2322" width="0" hidden="1" customWidth="1"/>
    <col min="2323" max="2325" width="8" customWidth="1"/>
    <col min="2326" max="2326" width="2.33203125" customWidth="1"/>
    <col min="2327" max="2328" width="8" customWidth="1"/>
    <col min="2554" max="2554" width="14.5546875" bestFit="1" customWidth="1"/>
    <col min="2555" max="2569" width="5" customWidth="1"/>
    <col min="2570" max="2578" width="0" hidden="1" customWidth="1"/>
    <col min="2579" max="2581" width="8" customWidth="1"/>
    <col min="2582" max="2582" width="2.33203125" customWidth="1"/>
    <col min="2583" max="2584" width="8" customWidth="1"/>
    <col min="2810" max="2810" width="14.5546875" bestFit="1" customWidth="1"/>
    <col min="2811" max="2825" width="5" customWidth="1"/>
    <col min="2826" max="2834" width="0" hidden="1" customWidth="1"/>
    <col min="2835" max="2837" width="8" customWidth="1"/>
    <col min="2838" max="2838" width="2.33203125" customWidth="1"/>
    <col min="2839" max="2840" width="8" customWidth="1"/>
    <col min="3066" max="3066" width="14.5546875" bestFit="1" customWidth="1"/>
    <col min="3067" max="3081" width="5" customWidth="1"/>
    <col min="3082" max="3090" width="0" hidden="1" customWidth="1"/>
    <col min="3091" max="3093" width="8" customWidth="1"/>
    <col min="3094" max="3094" width="2.33203125" customWidth="1"/>
    <col min="3095" max="3096" width="8" customWidth="1"/>
    <col min="3322" max="3322" width="14.5546875" bestFit="1" customWidth="1"/>
    <col min="3323" max="3337" width="5" customWidth="1"/>
    <col min="3338" max="3346" width="0" hidden="1" customWidth="1"/>
    <col min="3347" max="3349" width="8" customWidth="1"/>
    <col min="3350" max="3350" width="2.33203125" customWidth="1"/>
    <col min="3351" max="3352" width="8" customWidth="1"/>
    <col min="3578" max="3578" width="14.5546875" bestFit="1" customWidth="1"/>
    <col min="3579" max="3593" width="5" customWidth="1"/>
    <col min="3594" max="3602" width="0" hidden="1" customWidth="1"/>
    <col min="3603" max="3605" width="8" customWidth="1"/>
    <col min="3606" max="3606" width="2.33203125" customWidth="1"/>
    <col min="3607" max="3608" width="8" customWidth="1"/>
    <col min="3834" max="3834" width="14.5546875" bestFit="1" customWidth="1"/>
    <col min="3835" max="3849" width="5" customWidth="1"/>
    <col min="3850" max="3858" width="0" hidden="1" customWidth="1"/>
    <col min="3859" max="3861" width="8" customWidth="1"/>
    <col min="3862" max="3862" width="2.33203125" customWidth="1"/>
    <col min="3863" max="3864" width="8" customWidth="1"/>
    <col min="4090" max="4090" width="14.5546875" bestFit="1" customWidth="1"/>
    <col min="4091" max="4105" width="5" customWidth="1"/>
    <col min="4106" max="4114" width="0" hidden="1" customWidth="1"/>
    <col min="4115" max="4117" width="8" customWidth="1"/>
    <col min="4118" max="4118" width="2.33203125" customWidth="1"/>
    <col min="4119" max="4120" width="8" customWidth="1"/>
    <col min="4346" max="4346" width="14.5546875" bestFit="1" customWidth="1"/>
    <col min="4347" max="4361" width="5" customWidth="1"/>
    <col min="4362" max="4370" width="0" hidden="1" customWidth="1"/>
    <col min="4371" max="4373" width="8" customWidth="1"/>
    <col min="4374" max="4374" width="2.33203125" customWidth="1"/>
    <col min="4375" max="4376" width="8" customWidth="1"/>
    <col min="4602" max="4602" width="14.5546875" bestFit="1" customWidth="1"/>
    <col min="4603" max="4617" width="5" customWidth="1"/>
    <col min="4618" max="4626" width="0" hidden="1" customWidth="1"/>
    <col min="4627" max="4629" width="8" customWidth="1"/>
    <col min="4630" max="4630" width="2.33203125" customWidth="1"/>
    <col min="4631" max="4632" width="8" customWidth="1"/>
    <col min="4858" max="4858" width="14.5546875" bestFit="1" customWidth="1"/>
    <col min="4859" max="4873" width="5" customWidth="1"/>
    <col min="4874" max="4882" width="0" hidden="1" customWidth="1"/>
    <col min="4883" max="4885" width="8" customWidth="1"/>
    <col min="4886" max="4886" width="2.33203125" customWidth="1"/>
    <col min="4887" max="4888" width="8" customWidth="1"/>
    <col min="5114" max="5114" width="14.5546875" bestFit="1" customWidth="1"/>
    <col min="5115" max="5129" width="5" customWidth="1"/>
    <col min="5130" max="5138" width="0" hidden="1" customWidth="1"/>
    <col min="5139" max="5141" width="8" customWidth="1"/>
    <col min="5142" max="5142" width="2.33203125" customWidth="1"/>
    <col min="5143" max="5144" width="8" customWidth="1"/>
    <col min="5370" max="5370" width="14.5546875" bestFit="1" customWidth="1"/>
    <col min="5371" max="5385" width="5" customWidth="1"/>
    <col min="5386" max="5394" width="0" hidden="1" customWidth="1"/>
    <col min="5395" max="5397" width="8" customWidth="1"/>
    <col min="5398" max="5398" width="2.33203125" customWidth="1"/>
    <col min="5399" max="5400" width="8" customWidth="1"/>
    <col min="5626" max="5626" width="14.5546875" bestFit="1" customWidth="1"/>
    <col min="5627" max="5641" width="5" customWidth="1"/>
    <col min="5642" max="5650" width="0" hidden="1" customWidth="1"/>
    <col min="5651" max="5653" width="8" customWidth="1"/>
    <col min="5654" max="5654" width="2.33203125" customWidth="1"/>
    <col min="5655" max="5656" width="8" customWidth="1"/>
    <col min="5882" max="5882" width="14.5546875" bestFit="1" customWidth="1"/>
    <col min="5883" max="5897" width="5" customWidth="1"/>
    <col min="5898" max="5906" width="0" hidden="1" customWidth="1"/>
    <col min="5907" max="5909" width="8" customWidth="1"/>
    <col min="5910" max="5910" width="2.33203125" customWidth="1"/>
    <col min="5911" max="5912" width="8" customWidth="1"/>
    <col min="6138" max="6138" width="14.5546875" bestFit="1" customWidth="1"/>
    <col min="6139" max="6153" width="5" customWidth="1"/>
    <col min="6154" max="6162" width="0" hidden="1" customWidth="1"/>
    <col min="6163" max="6165" width="8" customWidth="1"/>
    <col min="6166" max="6166" width="2.33203125" customWidth="1"/>
    <col min="6167" max="6168" width="8" customWidth="1"/>
    <col min="6394" max="6394" width="14.5546875" bestFit="1" customWidth="1"/>
    <col min="6395" max="6409" width="5" customWidth="1"/>
    <col min="6410" max="6418" width="0" hidden="1" customWidth="1"/>
    <col min="6419" max="6421" width="8" customWidth="1"/>
    <col min="6422" max="6422" width="2.33203125" customWidth="1"/>
    <col min="6423" max="6424" width="8" customWidth="1"/>
    <col min="6650" max="6650" width="14.5546875" bestFit="1" customWidth="1"/>
    <col min="6651" max="6665" width="5" customWidth="1"/>
    <col min="6666" max="6674" width="0" hidden="1" customWidth="1"/>
    <col min="6675" max="6677" width="8" customWidth="1"/>
    <col min="6678" max="6678" width="2.33203125" customWidth="1"/>
    <col min="6679" max="6680" width="8" customWidth="1"/>
    <col min="6906" max="6906" width="14.5546875" bestFit="1" customWidth="1"/>
    <col min="6907" max="6921" width="5" customWidth="1"/>
    <col min="6922" max="6930" width="0" hidden="1" customWidth="1"/>
    <col min="6931" max="6933" width="8" customWidth="1"/>
    <col min="6934" max="6934" width="2.33203125" customWidth="1"/>
    <col min="6935" max="6936" width="8" customWidth="1"/>
    <col min="7162" max="7162" width="14.5546875" bestFit="1" customWidth="1"/>
    <col min="7163" max="7177" width="5" customWidth="1"/>
    <col min="7178" max="7186" width="0" hidden="1" customWidth="1"/>
    <col min="7187" max="7189" width="8" customWidth="1"/>
    <col min="7190" max="7190" width="2.33203125" customWidth="1"/>
    <col min="7191" max="7192" width="8" customWidth="1"/>
    <col min="7418" max="7418" width="14.5546875" bestFit="1" customWidth="1"/>
    <col min="7419" max="7433" width="5" customWidth="1"/>
    <col min="7434" max="7442" width="0" hidden="1" customWidth="1"/>
    <col min="7443" max="7445" width="8" customWidth="1"/>
    <col min="7446" max="7446" width="2.33203125" customWidth="1"/>
    <col min="7447" max="7448" width="8" customWidth="1"/>
    <col min="7674" max="7674" width="14.5546875" bestFit="1" customWidth="1"/>
    <col min="7675" max="7689" width="5" customWidth="1"/>
    <col min="7690" max="7698" width="0" hidden="1" customWidth="1"/>
    <col min="7699" max="7701" width="8" customWidth="1"/>
    <col min="7702" max="7702" width="2.33203125" customWidth="1"/>
    <col min="7703" max="7704" width="8" customWidth="1"/>
    <col min="7930" max="7930" width="14.5546875" bestFit="1" customWidth="1"/>
    <col min="7931" max="7945" width="5" customWidth="1"/>
    <col min="7946" max="7954" width="0" hidden="1" customWidth="1"/>
    <col min="7955" max="7957" width="8" customWidth="1"/>
    <col min="7958" max="7958" width="2.33203125" customWidth="1"/>
    <col min="7959" max="7960" width="8" customWidth="1"/>
    <col min="8186" max="8186" width="14.5546875" bestFit="1" customWidth="1"/>
    <col min="8187" max="8201" width="5" customWidth="1"/>
    <col min="8202" max="8210" width="0" hidden="1" customWidth="1"/>
    <col min="8211" max="8213" width="8" customWidth="1"/>
    <col min="8214" max="8214" width="2.33203125" customWidth="1"/>
    <col min="8215" max="8216" width="8" customWidth="1"/>
    <col min="8442" max="8442" width="14.5546875" bestFit="1" customWidth="1"/>
    <col min="8443" max="8457" width="5" customWidth="1"/>
    <col min="8458" max="8466" width="0" hidden="1" customWidth="1"/>
    <col min="8467" max="8469" width="8" customWidth="1"/>
    <col min="8470" max="8470" width="2.33203125" customWidth="1"/>
    <col min="8471" max="8472" width="8" customWidth="1"/>
    <col min="8698" max="8698" width="14.5546875" bestFit="1" customWidth="1"/>
    <col min="8699" max="8713" width="5" customWidth="1"/>
    <col min="8714" max="8722" width="0" hidden="1" customWidth="1"/>
    <col min="8723" max="8725" width="8" customWidth="1"/>
    <col min="8726" max="8726" width="2.33203125" customWidth="1"/>
    <col min="8727" max="8728" width="8" customWidth="1"/>
    <col min="8954" max="8954" width="14.5546875" bestFit="1" customWidth="1"/>
    <col min="8955" max="8969" width="5" customWidth="1"/>
    <col min="8970" max="8978" width="0" hidden="1" customWidth="1"/>
    <col min="8979" max="8981" width="8" customWidth="1"/>
    <col min="8982" max="8982" width="2.33203125" customWidth="1"/>
    <col min="8983" max="8984" width="8" customWidth="1"/>
    <col min="9210" max="9210" width="14.5546875" bestFit="1" customWidth="1"/>
    <col min="9211" max="9225" width="5" customWidth="1"/>
    <col min="9226" max="9234" width="0" hidden="1" customWidth="1"/>
    <col min="9235" max="9237" width="8" customWidth="1"/>
    <col min="9238" max="9238" width="2.33203125" customWidth="1"/>
    <col min="9239" max="9240" width="8" customWidth="1"/>
    <col min="9466" max="9466" width="14.5546875" bestFit="1" customWidth="1"/>
    <col min="9467" max="9481" width="5" customWidth="1"/>
    <col min="9482" max="9490" width="0" hidden="1" customWidth="1"/>
    <col min="9491" max="9493" width="8" customWidth="1"/>
    <col min="9494" max="9494" width="2.33203125" customWidth="1"/>
    <col min="9495" max="9496" width="8" customWidth="1"/>
    <col min="9722" max="9722" width="14.5546875" bestFit="1" customWidth="1"/>
    <col min="9723" max="9737" width="5" customWidth="1"/>
    <col min="9738" max="9746" width="0" hidden="1" customWidth="1"/>
    <col min="9747" max="9749" width="8" customWidth="1"/>
    <col min="9750" max="9750" width="2.33203125" customWidth="1"/>
    <col min="9751" max="9752" width="8" customWidth="1"/>
    <col min="9978" max="9978" width="14.5546875" bestFit="1" customWidth="1"/>
    <col min="9979" max="9993" width="5" customWidth="1"/>
    <col min="9994" max="10002" width="0" hidden="1" customWidth="1"/>
    <col min="10003" max="10005" width="8" customWidth="1"/>
    <col min="10006" max="10006" width="2.33203125" customWidth="1"/>
    <col min="10007" max="10008" width="8" customWidth="1"/>
    <col min="10234" max="10234" width="14.5546875" bestFit="1" customWidth="1"/>
    <col min="10235" max="10249" width="5" customWidth="1"/>
    <col min="10250" max="10258" width="0" hidden="1" customWidth="1"/>
    <col min="10259" max="10261" width="8" customWidth="1"/>
    <col min="10262" max="10262" width="2.33203125" customWidth="1"/>
    <col min="10263" max="10264" width="8" customWidth="1"/>
    <col min="10490" max="10490" width="14.5546875" bestFit="1" customWidth="1"/>
    <col min="10491" max="10505" width="5" customWidth="1"/>
    <col min="10506" max="10514" width="0" hidden="1" customWidth="1"/>
    <col min="10515" max="10517" width="8" customWidth="1"/>
    <col min="10518" max="10518" width="2.33203125" customWidth="1"/>
    <col min="10519" max="10520" width="8" customWidth="1"/>
    <col min="10746" max="10746" width="14.5546875" bestFit="1" customWidth="1"/>
    <col min="10747" max="10761" width="5" customWidth="1"/>
    <col min="10762" max="10770" width="0" hidden="1" customWidth="1"/>
    <col min="10771" max="10773" width="8" customWidth="1"/>
    <col min="10774" max="10774" width="2.33203125" customWidth="1"/>
    <col min="10775" max="10776" width="8" customWidth="1"/>
    <col min="11002" max="11002" width="14.5546875" bestFit="1" customWidth="1"/>
    <col min="11003" max="11017" width="5" customWidth="1"/>
    <col min="11018" max="11026" width="0" hidden="1" customWidth="1"/>
    <col min="11027" max="11029" width="8" customWidth="1"/>
    <col min="11030" max="11030" width="2.33203125" customWidth="1"/>
    <col min="11031" max="11032" width="8" customWidth="1"/>
    <col min="11258" max="11258" width="14.5546875" bestFit="1" customWidth="1"/>
    <col min="11259" max="11273" width="5" customWidth="1"/>
    <col min="11274" max="11282" width="0" hidden="1" customWidth="1"/>
    <col min="11283" max="11285" width="8" customWidth="1"/>
    <col min="11286" max="11286" width="2.33203125" customWidth="1"/>
    <col min="11287" max="11288" width="8" customWidth="1"/>
    <col min="11514" max="11514" width="14.5546875" bestFit="1" customWidth="1"/>
    <col min="11515" max="11529" width="5" customWidth="1"/>
    <col min="11530" max="11538" width="0" hidden="1" customWidth="1"/>
    <col min="11539" max="11541" width="8" customWidth="1"/>
    <col min="11542" max="11542" width="2.33203125" customWidth="1"/>
    <col min="11543" max="11544" width="8" customWidth="1"/>
    <col min="11770" max="11770" width="14.5546875" bestFit="1" customWidth="1"/>
    <col min="11771" max="11785" width="5" customWidth="1"/>
    <col min="11786" max="11794" width="0" hidden="1" customWidth="1"/>
    <col min="11795" max="11797" width="8" customWidth="1"/>
    <col min="11798" max="11798" width="2.33203125" customWidth="1"/>
    <col min="11799" max="11800" width="8" customWidth="1"/>
    <col min="12026" max="12026" width="14.5546875" bestFit="1" customWidth="1"/>
    <col min="12027" max="12041" width="5" customWidth="1"/>
    <col min="12042" max="12050" width="0" hidden="1" customWidth="1"/>
    <col min="12051" max="12053" width="8" customWidth="1"/>
    <col min="12054" max="12054" width="2.33203125" customWidth="1"/>
    <col min="12055" max="12056" width="8" customWidth="1"/>
    <col min="12282" max="12282" width="14.5546875" bestFit="1" customWidth="1"/>
    <col min="12283" max="12297" width="5" customWidth="1"/>
    <col min="12298" max="12306" width="0" hidden="1" customWidth="1"/>
    <col min="12307" max="12309" width="8" customWidth="1"/>
    <col min="12310" max="12310" width="2.33203125" customWidth="1"/>
    <col min="12311" max="12312" width="8" customWidth="1"/>
    <col min="12538" max="12538" width="14.5546875" bestFit="1" customWidth="1"/>
    <col min="12539" max="12553" width="5" customWidth="1"/>
    <col min="12554" max="12562" width="0" hidden="1" customWidth="1"/>
    <col min="12563" max="12565" width="8" customWidth="1"/>
    <col min="12566" max="12566" width="2.33203125" customWidth="1"/>
    <col min="12567" max="12568" width="8" customWidth="1"/>
    <col min="12794" max="12794" width="14.5546875" bestFit="1" customWidth="1"/>
    <col min="12795" max="12809" width="5" customWidth="1"/>
    <col min="12810" max="12818" width="0" hidden="1" customWidth="1"/>
    <col min="12819" max="12821" width="8" customWidth="1"/>
    <col min="12822" max="12822" width="2.33203125" customWidth="1"/>
    <col min="12823" max="12824" width="8" customWidth="1"/>
    <col min="13050" max="13050" width="14.5546875" bestFit="1" customWidth="1"/>
    <col min="13051" max="13065" width="5" customWidth="1"/>
    <col min="13066" max="13074" width="0" hidden="1" customWidth="1"/>
    <col min="13075" max="13077" width="8" customWidth="1"/>
    <col min="13078" max="13078" width="2.33203125" customWidth="1"/>
    <col min="13079" max="13080" width="8" customWidth="1"/>
    <col min="13306" max="13306" width="14.5546875" bestFit="1" customWidth="1"/>
    <col min="13307" max="13321" width="5" customWidth="1"/>
    <col min="13322" max="13330" width="0" hidden="1" customWidth="1"/>
    <col min="13331" max="13333" width="8" customWidth="1"/>
    <col min="13334" max="13334" width="2.33203125" customWidth="1"/>
    <col min="13335" max="13336" width="8" customWidth="1"/>
    <col min="13562" max="13562" width="14.5546875" bestFit="1" customWidth="1"/>
    <col min="13563" max="13577" width="5" customWidth="1"/>
    <col min="13578" max="13586" width="0" hidden="1" customWidth="1"/>
    <col min="13587" max="13589" width="8" customWidth="1"/>
    <col min="13590" max="13590" width="2.33203125" customWidth="1"/>
    <col min="13591" max="13592" width="8" customWidth="1"/>
    <col min="13818" max="13818" width="14.5546875" bestFit="1" customWidth="1"/>
    <col min="13819" max="13833" width="5" customWidth="1"/>
    <col min="13834" max="13842" width="0" hidden="1" customWidth="1"/>
    <col min="13843" max="13845" width="8" customWidth="1"/>
    <col min="13846" max="13846" width="2.33203125" customWidth="1"/>
    <col min="13847" max="13848" width="8" customWidth="1"/>
    <col min="14074" max="14074" width="14.5546875" bestFit="1" customWidth="1"/>
    <col min="14075" max="14089" width="5" customWidth="1"/>
    <col min="14090" max="14098" width="0" hidden="1" customWidth="1"/>
    <col min="14099" max="14101" width="8" customWidth="1"/>
    <col min="14102" max="14102" width="2.33203125" customWidth="1"/>
    <col min="14103" max="14104" width="8" customWidth="1"/>
    <col min="14330" max="14330" width="14.5546875" bestFit="1" customWidth="1"/>
    <col min="14331" max="14345" width="5" customWidth="1"/>
    <col min="14346" max="14354" width="0" hidden="1" customWidth="1"/>
    <col min="14355" max="14357" width="8" customWidth="1"/>
    <col min="14358" max="14358" width="2.33203125" customWidth="1"/>
    <col min="14359" max="14360" width="8" customWidth="1"/>
    <col min="14586" max="14586" width="14.5546875" bestFit="1" customWidth="1"/>
    <col min="14587" max="14601" width="5" customWidth="1"/>
    <col min="14602" max="14610" width="0" hidden="1" customWidth="1"/>
    <col min="14611" max="14613" width="8" customWidth="1"/>
    <col min="14614" max="14614" width="2.33203125" customWidth="1"/>
    <col min="14615" max="14616" width="8" customWidth="1"/>
    <col min="14842" max="14842" width="14.5546875" bestFit="1" customWidth="1"/>
    <col min="14843" max="14857" width="5" customWidth="1"/>
    <col min="14858" max="14866" width="0" hidden="1" customWidth="1"/>
    <col min="14867" max="14869" width="8" customWidth="1"/>
    <col min="14870" max="14870" width="2.33203125" customWidth="1"/>
    <col min="14871" max="14872" width="8" customWidth="1"/>
    <col min="15098" max="15098" width="14.5546875" bestFit="1" customWidth="1"/>
    <col min="15099" max="15113" width="5" customWidth="1"/>
    <col min="15114" max="15122" width="0" hidden="1" customWidth="1"/>
    <col min="15123" max="15125" width="8" customWidth="1"/>
    <col min="15126" max="15126" width="2.33203125" customWidth="1"/>
    <col min="15127" max="15128" width="8" customWidth="1"/>
    <col min="15354" max="15354" width="14.5546875" bestFit="1" customWidth="1"/>
    <col min="15355" max="15369" width="5" customWidth="1"/>
    <col min="15370" max="15378" width="0" hidden="1" customWidth="1"/>
    <col min="15379" max="15381" width="8" customWidth="1"/>
    <col min="15382" max="15382" width="2.33203125" customWidth="1"/>
    <col min="15383" max="15384" width="8" customWidth="1"/>
    <col min="15610" max="15610" width="14.5546875" bestFit="1" customWidth="1"/>
    <col min="15611" max="15625" width="5" customWidth="1"/>
    <col min="15626" max="15634" width="0" hidden="1" customWidth="1"/>
    <col min="15635" max="15637" width="8" customWidth="1"/>
    <col min="15638" max="15638" width="2.33203125" customWidth="1"/>
    <col min="15639" max="15640" width="8" customWidth="1"/>
    <col min="15866" max="15866" width="14.5546875" bestFit="1" customWidth="1"/>
    <col min="15867" max="15881" width="5" customWidth="1"/>
    <col min="15882" max="15890" width="0" hidden="1" customWidth="1"/>
    <col min="15891" max="15893" width="8" customWidth="1"/>
    <col min="15894" max="15894" width="2.33203125" customWidth="1"/>
    <col min="15895" max="15896" width="8" customWidth="1"/>
    <col min="16122" max="16122" width="14.5546875" bestFit="1" customWidth="1"/>
    <col min="16123" max="16137" width="5" customWidth="1"/>
    <col min="16138" max="16146" width="0" hidden="1" customWidth="1"/>
    <col min="16147" max="16149" width="8" customWidth="1"/>
    <col min="16150" max="16150" width="2.33203125" customWidth="1"/>
    <col min="16151" max="16152" width="8" customWidth="1"/>
  </cols>
  <sheetData>
    <row r="1" spans="1:42" ht="50.1" customHeight="1" thickBot="1" x14ac:dyDescent="0.35">
      <c r="A1" s="145" t="s">
        <v>196</v>
      </c>
      <c r="B1" s="146"/>
      <c r="C1" s="146"/>
      <c r="D1" s="146"/>
      <c r="E1" s="146"/>
      <c r="F1" s="146"/>
      <c r="G1" s="146"/>
      <c r="H1" s="147"/>
      <c r="S1" s="148" t="s">
        <v>289</v>
      </c>
      <c r="T1" s="149"/>
      <c r="U1" s="142" t="s">
        <v>0</v>
      </c>
      <c r="V1" s="143"/>
      <c r="W1" s="144"/>
      <c r="X1" s="142" t="s">
        <v>1</v>
      </c>
      <c r="Y1" s="143"/>
      <c r="Z1" s="144"/>
      <c r="AA1" s="142" t="s">
        <v>2</v>
      </c>
      <c r="AB1" s="143"/>
      <c r="AC1" s="144"/>
      <c r="AD1" s="142" t="s">
        <v>3</v>
      </c>
      <c r="AE1" s="143"/>
      <c r="AF1" s="144"/>
      <c r="AG1" s="142" t="s">
        <v>4</v>
      </c>
      <c r="AH1" s="143"/>
      <c r="AI1" s="144"/>
      <c r="AJ1" s="155" t="s">
        <v>8</v>
      </c>
      <c r="AK1" s="157" t="s">
        <v>9</v>
      </c>
      <c r="AL1" s="159" t="s">
        <v>11</v>
      </c>
      <c r="AM1" s="143" t="s">
        <v>10</v>
      </c>
      <c r="AN1" s="143"/>
      <c r="AO1" s="143"/>
      <c r="AP1" s="144"/>
    </row>
    <row r="2" spans="1:42" ht="20.100000000000001" customHeight="1" thickBot="1" x14ac:dyDescent="0.35">
      <c r="A2" s="12" t="s">
        <v>0</v>
      </c>
      <c r="B2" s="48" t="s">
        <v>134</v>
      </c>
      <c r="D2" s="63" t="str">
        <f>$B3</f>
        <v>BRUŠPERK B</v>
      </c>
      <c r="E2" s="74">
        <v>9</v>
      </c>
      <c r="F2" s="33" t="s">
        <v>7</v>
      </c>
      <c r="G2" s="75">
        <v>3</v>
      </c>
      <c r="H2" s="34" t="str">
        <f>$B6</f>
        <v>KUNČICE A</v>
      </c>
      <c r="I2" s="10"/>
      <c r="J2" s="10"/>
      <c r="K2" s="10"/>
      <c r="L2" s="10"/>
      <c r="M2" s="10"/>
      <c r="N2" s="10"/>
      <c r="O2" s="10"/>
      <c r="P2" s="11"/>
      <c r="S2" s="150"/>
      <c r="T2" s="151"/>
      <c r="U2" s="152" t="str">
        <f>T3</f>
        <v>BRUŠPERK A</v>
      </c>
      <c r="V2" s="153"/>
      <c r="W2" s="154"/>
      <c r="X2" s="152" t="str">
        <f>T4</f>
        <v>BRUŠPERK B</v>
      </c>
      <c r="Y2" s="153"/>
      <c r="Z2" s="154"/>
      <c r="AA2" s="152" t="str">
        <f>T5</f>
        <v>BESKYĎÁČEK 5.ZŠ A</v>
      </c>
      <c r="AB2" s="153"/>
      <c r="AC2" s="154"/>
      <c r="AD2" s="152" t="str">
        <f>T6</f>
        <v>BRUŠPERK C</v>
      </c>
      <c r="AE2" s="153"/>
      <c r="AF2" s="154"/>
      <c r="AG2" s="152" t="str">
        <f>T7</f>
        <v>KUNČICE A</v>
      </c>
      <c r="AH2" s="153"/>
      <c r="AI2" s="154"/>
      <c r="AJ2" s="156"/>
      <c r="AK2" s="158"/>
      <c r="AL2" s="160"/>
      <c r="AM2" s="153"/>
      <c r="AN2" s="153"/>
      <c r="AO2" s="153"/>
      <c r="AP2" s="154"/>
    </row>
    <row r="3" spans="1:42" ht="20.100000000000001" customHeight="1" x14ac:dyDescent="0.3">
      <c r="A3" s="13" t="s">
        <v>1</v>
      </c>
      <c r="B3" s="49" t="s">
        <v>139</v>
      </c>
      <c r="D3" s="64" t="str">
        <f>$B4</f>
        <v>BESKYĎÁČEK 5.ZŠ A</v>
      </c>
      <c r="E3" s="70">
        <v>4</v>
      </c>
      <c r="F3" s="69" t="s">
        <v>7</v>
      </c>
      <c r="G3" s="76">
        <v>5</v>
      </c>
      <c r="H3" s="67" t="str">
        <f>$B5</f>
        <v>BRUŠPERK C</v>
      </c>
      <c r="I3" s="15"/>
      <c r="J3" s="15"/>
      <c r="K3" s="15"/>
      <c r="L3" s="15"/>
      <c r="M3" s="15"/>
      <c r="N3" s="15"/>
      <c r="O3" s="15"/>
      <c r="P3" s="16"/>
      <c r="S3" s="30" t="s">
        <v>0</v>
      </c>
      <c r="T3" s="37" t="str">
        <f>'5-Ž F2'!$B$2</f>
        <v>BRUŠPERK A</v>
      </c>
      <c r="U3" s="114"/>
      <c r="V3" s="113"/>
      <c r="W3" s="115"/>
      <c r="X3" s="25">
        <f>'5-Ž F2'!$E$5</f>
        <v>6</v>
      </c>
      <c r="Y3" s="24" t="s">
        <v>7</v>
      </c>
      <c r="Z3" s="27">
        <f>'5-Ž F2'!$G$5</f>
        <v>7</v>
      </c>
      <c r="AA3" s="25">
        <f>'5-Ž F2'!$G$6</f>
        <v>2</v>
      </c>
      <c r="AB3" s="24" t="s">
        <v>7</v>
      </c>
      <c r="AC3" s="27">
        <f>'5-Ž F2'!$E$6</f>
        <v>12</v>
      </c>
      <c r="AD3" s="25">
        <f>'5-Ž F2'!$E$8</f>
        <v>1</v>
      </c>
      <c r="AE3" s="24" t="s">
        <v>7</v>
      </c>
      <c r="AF3" s="27">
        <f>'5-Ž F2'!$G$8</f>
        <v>4</v>
      </c>
      <c r="AG3" s="25">
        <f>'5-Ž F2'!$G$11</f>
        <v>4</v>
      </c>
      <c r="AH3" s="24" t="s">
        <v>7</v>
      </c>
      <c r="AI3" s="27">
        <f>'5-Ž F2'!$E$11</f>
        <v>6</v>
      </c>
      <c r="AJ3" s="38">
        <f>SUM(IF(U3&gt;W3,1,0),IF(X3&gt;Z3,1,0),IF(AA3&gt;AC3,1,0),IF(AD3&gt;AF3,1,0),IF(AG3&gt;AI3,1,0))</f>
        <v>0</v>
      </c>
      <c r="AK3" s="291">
        <v>10</v>
      </c>
      <c r="AL3" s="86">
        <f>1000*AJ3+AP3</f>
        <v>0.44827586206896552</v>
      </c>
      <c r="AM3" s="24">
        <f>U3+X3+AA3+AD3+AG3</f>
        <v>13</v>
      </c>
      <c r="AN3" s="24" t="s">
        <v>7</v>
      </c>
      <c r="AO3" s="24">
        <f>Z3+AC3+AF3+AI3+W3</f>
        <v>29</v>
      </c>
      <c r="AP3" s="39">
        <f>AM3/AO3</f>
        <v>0.44827586206896552</v>
      </c>
    </row>
    <row r="4" spans="1:42" ht="20.100000000000001" customHeight="1" x14ac:dyDescent="0.3">
      <c r="A4" s="13" t="s">
        <v>2</v>
      </c>
      <c r="B4" s="49" t="s">
        <v>195</v>
      </c>
      <c r="D4" s="64" t="str">
        <f>$B6</f>
        <v>KUNČICE A</v>
      </c>
      <c r="E4" s="70">
        <v>5</v>
      </c>
      <c r="F4" s="69" t="s">
        <v>7</v>
      </c>
      <c r="G4" s="76">
        <v>8</v>
      </c>
      <c r="H4" s="67" t="str">
        <f>$B4</f>
        <v>BESKYĎÁČEK 5.ZŠ A</v>
      </c>
      <c r="I4" s="15"/>
      <c r="J4" s="15"/>
      <c r="K4" s="15"/>
      <c r="L4" s="15"/>
      <c r="M4" s="15"/>
      <c r="N4" s="15"/>
      <c r="O4" s="15"/>
      <c r="P4" s="16"/>
      <c r="S4" s="13" t="s">
        <v>1</v>
      </c>
      <c r="T4" s="40" t="str">
        <f>'5-Ž F2'!$B$3</f>
        <v>BRUŠPERK B</v>
      </c>
      <c r="U4" s="22">
        <f>Z3</f>
        <v>7</v>
      </c>
      <c r="V4" s="3" t="s">
        <v>7</v>
      </c>
      <c r="W4" s="20">
        <f>X3</f>
        <v>6</v>
      </c>
      <c r="X4" s="116"/>
      <c r="Y4" s="117"/>
      <c r="Z4" s="118"/>
      <c r="AA4" s="26">
        <f>'5-Ž F2'!$E$9</f>
        <v>3</v>
      </c>
      <c r="AB4" s="8" t="s">
        <v>7</v>
      </c>
      <c r="AC4" s="28">
        <f>'5-Ž F2'!$G$9</f>
        <v>6</v>
      </c>
      <c r="AD4" s="26">
        <f>'5-Ž F2'!$G$10</f>
        <v>7</v>
      </c>
      <c r="AE4" s="8" t="s">
        <v>7</v>
      </c>
      <c r="AF4" s="28">
        <f>'5-Ž F2'!$E$10</f>
        <v>6</v>
      </c>
      <c r="AG4" s="26">
        <f>'5-Ž F2'!$E$2</f>
        <v>9</v>
      </c>
      <c r="AH4" s="8" t="s">
        <v>7</v>
      </c>
      <c r="AI4" s="28">
        <f>'5-Ž F2'!$G$2</f>
        <v>3</v>
      </c>
      <c r="AJ4" s="9">
        <f t="shared" ref="AJ4:AJ7" si="0">SUM(IF(U4&gt;W4,1,0),IF(X4&gt;Z4,1,0),IF(AA4&gt;AC4,1,0),IF(AD4&gt;AF4,1,0),IF(AG4&gt;AI4,1,0))</f>
        <v>3</v>
      </c>
      <c r="AK4" s="291">
        <v>8</v>
      </c>
      <c r="AL4" s="86">
        <f t="shared" ref="AL4:AL7" si="1">1000*AJ4+AP4</f>
        <v>3001.2380952380954</v>
      </c>
      <c r="AM4" s="8">
        <f t="shared" ref="AM4:AM7" si="2">U4+X4+AA4+AD4+AG4</f>
        <v>26</v>
      </c>
      <c r="AN4" s="8" t="s">
        <v>7</v>
      </c>
      <c r="AO4" s="8">
        <f t="shared" ref="AO4:AO7" si="3">Z4+AC4+AF4+AI4+W4</f>
        <v>21</v>
      </c>
      <c r="AP4" s="41">
        <f t="shared" ref="AP4:AP7" si="4">AM4/AO4</f>
        <v>1.2380952380952381</v>
      </c>
    </row>
    <row r="5" spans="1:42" ht="20.100000000000001" customHeight="1" x14ac:dyDescent="0.3">
      <c r="A5" s="13" t="s">
        <v>3</v>
      </c>
      <c r="B5" s="49" t="s">
        <v>166</v>
      </c>
      <c r="D5" s="65" t="str">
        <f>$B2</f>
        <v>BRUŠPERK A</v>
      </c>
      <c r="E5" s="70">
        <v>6</v>
      </c>
      <c r="F5" s="71" t="s">
        <v>7</v>
      </c>
      <c r="G5" s="76">
        <v>7</v>
      </c>
      <c r="H5" s="46" t="str">
        <f>$B3</f>
        <v>BRUŠPERK B</v>
      </c>
      <c r="I5" s="10"/>
      <c r="J5" s="10"/>
      <c r="K5" s="10"/>
      <c r="L5" s="10"/>
      <c r="M5" s="10"/>
      <c r="N5" s="10"/>
      <c r="O5" s="10"/>
      <c r="P5" s="11"/>
      <c r="S5" s="13" t="s">
        <v>2</v>
      </c>
      <c r="T5" s="40" t="str">
        <f>'5-Ž F2'!$B$4</f>
        <v>BESKYĎÁČEK 5.ZŠ A</v>
      </c>
      <c r="U5" s="22">
        <f>AC3</f>
        <v>12</v>
      </c>
      <c r="V5" s="3" t="s">
        <v>7</v>
      </c>
      <c r="W5" s="20">
        <f>AA3</f>
        <v>2</v>
      </c>
      <c r="X5" s="22">
        <f>AC4</f>
        <v>6</v>
      </c>
      <c r="Y5" s="3" t="s">
        <v>7</v>
      </c>
      <c r="Z5" s="20">
        <f>AA4</f>
        <v>3</v>
      </c>
      <c r="AA5" s="116"/>
      <c r="AB5" s="117"/>
      <c r="AC5" s="118"/>
      <c r="AD5" s="26">
        <f>'5-Ž F2'!$E$3</f>
        <v>4</v>
      </c>
      <c r="AE5" s="8" t="s">
        <v>7</v>
      </c>
      <c r="AF5" s="28">
        <f>'5-Ž F2'!$G$3</f>
        <v>5</v>
      </c>
      <c r="AG5" s="26">
        <f>'5-Ž F2'!$G$4</f>
        <v>8</v>
      </c>
      <c r="AH5" s="8" t="s">
        <v>7</v>
      </c>
      <c r="AI5" s="28">
        <f>'5-Ž F2'!$E$4</f>
        <v>5</v>
      </c>
      <c r="AJ5" s="9">
        <f t="shared" si="0"/>
        <v>3</v>
      </c>
      <c r="AK5" s="291">
        <v>6</v>
      </c>
      <c r="AL5" s="86">
        <f t="shared" si="1"/>
        <v>3002</v>
      </c>
      <c r="AM5" s="8">
        <f t="shared" si="2"/>
        <v>30</v>
      </c>
      <c r="AN5" s="8" t="s">
        <v>7</v>
      </c>
      <c r="AO5" s="8">
        <f t="shared" si="3"/>
        <v>15</v>
      </c>
      <c r="AP5" s="41">
        <f t="shared" si="4"/>
        <v>2</v>
      </c>
    </row>
    <row r="6" spans="1:42" ht="20.100000000000001" customHeight="1" thickBot="1" x14ac:dyDescent="0.35">
      <c r="A6" s="14" t="s">
        <v>4</v>
      </c>
      <c r="B6" s="50" t="s">
        <v>107</v>
      </c>
      <c r="D6" s="64" t="str">
        <f>$B4</f>
        <v>BESKYĎÁČEK 5.ZŠ A</v>
      </c>
      <c r="E6" s="70">
        <v>12</v>
      </c>
      <c r="F6" s="69" t="s">
        <v>7</v>
      </c>
      <c r="G6" s="76">
        <v>2</v>
      </c>
      <c r="H6" s="67" t="str">
        <f>$B2</f>
        <v>BRUŠPERK A</v>
      </c>
      <c r="I6" s="15"/>
      <c r="J6" s="15"/>
      <c r="K6" s="15"/>
      <c r="L6" s="15"/>
      <c r="M6" s="15"/>
      <c r="N6" s="15"/>
      <c r="O6" s="15"/>
      <c r="P6" s="16"/>
      <c r="S6" s="13" t="s">
        <v>3</v>
      </c>
      <c r="T6" s="40" t="str">
        <f>'5-Ž F2'!$B$5</f>
        <v>BRUŠPERK C</v>
      </c>
      <c r="U6" s="22">
        <f>AF3</f>
        <v>4</v>
      </c>
      <c r="V6" s="3" t="s">
        <v>7</v>
      </c>
      <c r="W6" s="20">
        <f>AD3</f>
        <v>1</v>
      </c>
      <c r="X6" s="22">
        <f>AF4</f>
        <v>6</v>
      </c>
      <c r="Y6" s="3" t="s">
        <v>7</v>
      </c>
      <c r="Z6" s="20">
        <f>AD4</f>
        <v>7</v>
      </c>
      <c r="AA6" s="22">
        <f>AF5</f>
        <v>5</v>
      </c>
      <c r="AB6" s="3" t="s">
        <v>7</v>
      </c>
      <c r="AC6" s="20">
        <f>AD5</f>
        <v>4</v>
      </c>
      <c r="AD6" s="116"/>
      <c r="AE6" s="117"/>
      <c r="AF6" s="118"/>
      <c r="AG6" s="26">
        <f>'5-Ž F2'!$E$7</f>
        <v>6</v>
      </c>
      <c r="AH6" s="8" t="s">
        <v>7</v>
      </c>
      <c r="AI6" s="28">
        <f>'5-Ž F2'!$G$7</f>
        <v>3</v>
      </c>
      <c r="AJ6" s="9">
        <f t="shared" si="0"/>
        <v>3</v>
      </c>
      <c r="AK6" s="291">
        <v>7</v>
      </c>
      <c r="AL6" s="86">
        <f t="shared" si="1"/>
        <v>3001.4</v>
      </c>
      <c r="AM6" s="8">
        <f t="shared" si="2"/>
        <v>21</v>
      </c>
      <c r="AN6" s="8" t="s">
        <v>7</v>
      </c>
      <c r="AO6" s="8">
        <f t="shared" si="3"/>
        <v>15</v>
      </c>
      <c r="AP6" s="41">
        <f t="shared" si="4"/>
        <v>1.4</v>
      </c>
    </row>
    <row r="7" spans="1:42" ht="20.100000000000001" customHeight="1" thickBot="1" x14ac:dyDescent="0.35">
      <c r="D7" s="64" t="str">
        <f>$B5</f>
        <v>BRUŠPERK C</v>
      </c>
      <c r="E7" s="70">
        <v>6</v>
      </c>
      <c r="F7" s="69" t="s">
        <v>7</v>
      </c>
      <c r="G7" s="76">
        <v>3</v>
      </c>
      <c r="H7" s="67" t="str">
        <f>$B6</f>
        <v>KUNČICE A</v>
      </c>
      <c r="I7" s="15"/>
      <c r="J7" s="15"/>
      <c r="K7" s="15"/>
      <c r="L7" s="15"/>
      <c r="M7" s="15"/>
      <c r="N7" s="15"/>
      <c r="O7" s="15"/>
      <c r="P7" s="16"/>
      <c r="S7" s="14" t="s">
        <v>4</v>
      </c>
      <c r="T7" s="42" t="str">
        <f>'5-Ž F2'!$B$6</f>
        <v>KUNČICE A</v>
      </c>
      <c r="U7" s="23">
        <f>AI3</f>
        <v>6</v>
      </c>
      <c r="V7" s="6" t="s">
        <v>7</v>
      </c>
      <c r="W7" s="21">
        <f>AG3</f>
        <v>4</v>
      </c>
      <c r="X7" s="23">
        <f>AI4</f>
        <v>3</v>
      </c>
      <c r="Y7" s="6" t="s">
        <v>7</v>
      </c>
      <c r="Z7" s="21">
        <f>AG4</f>
        <v>9</v>
      </c>
      <c r="AA7" s="23">
        <f>AI5</f>
        <v>5</v>
      </c>
      <c r="AB7" s="6" t="s">
        <v>7</v>
      </c>
      <c r="AC7" s="21">
        <f>AG5</f>
        <v>8</v>
      </c>
      <c r="AD7" s="23">
        <f>AI6</f>
        <v>3</v>
      </c>
      <c r="AE7" s="6" t="s">
        <v>7</v>
      </c>
      <c r="AF7" s="21">
        <f>AG6</f>
        <v>6</v>
      </c>
      <c r="AG7" s="126"/>
      <c r="AH7" s="127"/>
      <c r="AI7" s="128"/>
      <c r="AJ7" s="43">
        <f t="shared" si="0"/>
        <v>1</v>
      </c>
      <c r="AK7" s="292">
        <v>9</v>
      </c>
      <c r="AL7" s="86">
        <f t="shared" si="1"/>
        <v>1000.6296296296297</v>
      </c>
      <c r="AM7" s="29">
        <f t="shared" si="2"/>
        <v>17</v>
      </c>
      <c r="AN7" s="29" t="s">
        <v>7</v>
      </c>
      <c r="AO7" s="29">
        <f t="shared" si="3"/>
        <v>27</v>
      </c>
      <c r="AP7" s="44">
        <f t="shared" si="4"/>
        <v>0.62962962962962965</v>
      </c>
    </row>
    <row r="8" spans="1:42" ht="20.100000000000001" customHeight="1" x14ac:dyDescent="0.3">
      <c r="D8" s="65" t="str">
        <f>$B2</f>
        <v>BRUŠPERK A</v>
      </c>
      <c r="E8" s="70">
        <v>1</v>
      </c>
      <c r="F8" s="71" t="s">
        <v>7</v>
      </c>
      <c r="G8" s="76">
        <v>4</v>
      </c>
      <c r="H8" s="46" t="str">
        <f>$B5</f>
        <v>BRUŠPERK C</v>
      </c>
      <c r="I8" s="10"/>
      <c r="J8" s="10"/>
      <c r="K8" s="10"/>
      <c r="L8" s="10"/>
      <c r="M8" s="10"/>
      <c r="N8" s="10"/>
      <c r="O8" s="10"/>
      <c r="P8" s="11"/>
      <c r="T8" s="2"/>
    </row>
    <row r="9" spans="1:42" ht="20.100000000000001" customHeight="1" x14ac:dyDescent="0.3">
      <c r="B9" s="2"/>
      <c r="D9" s="65" t="str">
        <f>$B3</f>
        <v>BRUŠPERK B</v>
      </c>
      <c r="E9" s="70">
        <v>3</v>
      </c>
      <c r="F9" s="71" t="s">
        <v>7</v>
      </c>
      <c r="G9" s="70">
        <v>6</v>
      </c>
      <c r="H9" s="46" t="str">
        <f>$B4</f>
        <v>BESKYĎÁČEK 5.ZŠ A</v>
      </c>
      <c r="I9" s="10"/>
      <c r="J9" s="10"/>
      <c r="K9" s="10"/>
      <c r="L9" s="10"/>
      <c r="M9" s="10"/>
      <c r="N9" s="10"/>
      <c r="O9" s="10"/>
      <c r="P9" s="11"/>
    </row>
    <row r="10" spans="1:42" ht="20.100000000000001" customHeight="1" x14ac:dyDescent="0.3">
      <c r="D10" s="64" t="str">
        <f>$B5</f>
        <v>BRUŠPERK C</v>
      </c>
      <c r="E10" s="70">
        <v>6</v>
      </c>
      <c r="F10" s="69" t="s">
        <v>7</v>
      </c>
      <c r="G10" s="70">
        <v>7</v>
      </c>
      <c r="H10" s="67" t="str">
        <f>$B3</f>
        <v>BRUŠPERK B</v>
      </c>
      <c r="I10" s="15"/>
      <c r="J10" s="15"/>
      <c r="K10" s="15"/>
      <c r="L10" s="15"/>
      <c r="M10" s="15"/>
      <c r="N10" s="15"/>
      <c r="O10" s="15"/>
      <c r="P10" s="16"/>
    </row>
    <row r="11" spans="1:42" ht="20.100000000000001" customHeight="1" thickBot="1" x14ac:dyDescent="0.35">
      <c r="D11" s="66" t="str">
        <f>$B6</f>
        <v>KUNČICE A</v>
      </c>
      <c r="E11" s="73">
        <v>6</v>
      </c>
      <c r="F11" s="72" t="s">
        <v>7</v>
      </c>
      <c r="G11" s="73">
        <v>4</v>
      </c>
      <c r="H11" s="68" t="str">
        <f>$B2</f>
        <v>BRUŠPERK A</v>
      </c>
      <c r="I11" s="15"/>
      <c r="J11" s="15"/>
      <c r="K11" s="15"/>
      <c r="L11" s="15"/>
      <c r="M11" s="15"/>
      <c r="N11" s="15"/>
      <c r="O11" s="15"/>
      <c r="P11" s="16"/>
    </row>
  </sheetData>
  <mergeCells count="16">
    <mergeCell ref="AM1:AP2"/>
    <mergeCell ref="AG2:AI2"/>
    <mergeCell ref="AG1:AI1"/>
    <mergeCell ref="AJ1:AJ2"/>
    <mergeCell ref="AK1:AK2"/>
    <mergeCell ref="AL1:AL2"/>
    <mergeCell ref="AD1:AF1"/>
    <mergeCell ref="A1:H1"/>
    <mergeCell ref="S1:T2"/>
    <mergeCell ref="U1:W1"/>
    <mergeCell ref="X1:Z1"/>
    <mergeCell ref="AA1:AC1"/>
    <mergeCell ref="U2:W2"/>
    <mergeCell ref="X2:Z2"/>
    <mergeCell ref="AA2:AC2"/>
    <mergeCell ref="AD2:AF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37</vt:i4>
      </vt:variant>
    </vt:vector>
  </HeadingPairs>
  <TitlesOfParts>
    <vt:vector size="37" baseType="lpstr">
      <vt:lpstr>INFO</vt:lpstr>
      <vt:lpstr>HERNÍ SYSTÉM</vt:lpstr>
      <vt:lpstr>HROMADNÁ SOUPISKA</vt:lpstr>
      <vt:lpstr>FOTO</vt:lpstr>
      <vt:lpstr>5-Ž A</vt:lpstr>
      <vt:lpstr>5-Ž B</vt:lpstr>
      <vt:lpstr>4-Ž C</vt:lpstr>
      <vt:lpstr>5-Ž F1</vt:lpstr>
      <vt:lpstr>5-Ž F2</vt:lpstr>
      <vt:lpstr>4-Ž F3</vt:lpstr>
      <vt:lpstr>4-OR-A</vt:lpstr>
      <vt:lpstr>4-OR-B</vt:lpstr>
      <vt:lpstr>4-OR-C</vt:lpstr>
      <vt:lpstr>4-OR-D</vt:lpstr>
      <vt:lpstr>4-OR-E</vt:lpstr>
      <vt:lpstr>4-OR-F1</vt:lpstr>
      <vt:lpstr>4-OR-F2</vt:lpstr>
      <vt:lpstr>4-OR-F3</vt:lpstr>
      <vt:lpstr>4-OR-F4</vt:lpstr>
      <vt:lpstr>4-OR-F5</vt:lpstr>
      <vt:lpstr>4-OČ-A</vt:lpstr>
      <vt:lpstr>4-OČ-B</vt:lpstr>
      <vt:lpstr>4-OČ-C</vt:lpstr>
      <vt:lpstr>4-OČ-D</vt:lpstr>
      <vt:lpstr>4-OČ-F1</vt:lpstr>
      <vt:lpstr>4-OČ-F2</vt:lpstr>
      <vt:lpstr>4-OČ-F3</vt:lpstr>
      <vt:lpstr>4-OČ-F4</vt:lpstr>
      <vt:lpstr>7-Č</vt:lpstr>
      <vt:lpstr>4-Z A</vt:lpstr>
      <vt:lpstr>5-Z-B</vt:lpstr>
      <vt:lpstr>4-Z C</vt:lpstr>
      <vt:lpstr>4-Z D</vt:lpstr>
      <vt:lpstr>5-Z-F1</vt:lpstr>
      <vt:lpstr>4-Z F2</vt:lpstr>
      <vt:lpstr>4-Z F3</vt:lpstr>
      <vt:lpstr>4-Z F4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</dc:creator>
  <cp:lastModifiedBy>Šárka</cp:lastModifiedBy>
  <cp:lastPrinted>2019-03-17T12:54:55Z</cp:lastPrinted>
  <dcterms:created xsi:type="dcterms:W3CDTF">2014-05-30T07:49:59Z</dcterms:created>
  <dcterms:modified xsi:type="dcterms:W3CDTF">2019-03-19T10:22:20Z</dcterms:modified>
</cp:coreProperties>
</file>