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EJBAL\2017_2018\Přerov\"/>
    </mc:Choice>
  </mc:AlternateContent>
  <xr:revisionPtr revIDLastSave="0" documentId="8_{87AD72D0-54D2-4528-A888-554783582DE0}" xr6:coauthVersionLast="32" xr6:coauthVersionMax="32" xr10:uidLastSave="{00000000-0000-0000-0000-000000000000}"/>
  <bookViews>
    <workbookView xWindow="0" yWindow="0" windowWidth="23040" windowHeight="9072" activeTab="7" xr2:uid="{00000000-000D-0000-FFFF-FFFF00000000}"/>
  </bookViews>
  <sheets>
    <sheet name="A" sheetId="2" r:id="rId1"/>
    <sheet name="B" sheetId="3" r:id="rId2"/>
    <sheet name="C" sheetId="4" r:id="rId3"/>
    <sheet name="D" sheetId="5" r:id="rId4"/>
    <sheet name="E" sheetId="6" r:id="rId5"/>
    <sheet name="F" sheetId="7" r:id="rId6"/>
    <sheet name="SFA" sheetId="8" r:id="rId7"/>
    <sheet name="SFB" sheetId="9" r:id="rId8"/>
    <sheet name="SFC" sheetId="10" r:id="rId9"/>
    <sheet name="SFD" sheetId="11" r:id="rId10"/>
    <sheet name="o pořadí" sheetId="12" r:id="rId11"/>
    <sheet name="Rozlosování" sheetId="1" r:id="rId12"/>
  </sheets>
  <definedNames>
    <definedName name="_xlnm.Print_Area" localSheetId="10">'o pořadí'!$1:$1048576</definedName>
    <definedName name="_xlnm.Print_Area" localSheetId="11">Rozlosování!$1:$1048576</definedName>
  </definedNames>
  <calcPr calcId="162913"/>
</workbook>
</file>

<file path=xl/calcChain.xml><?xml version="1.0" encoding="utf-8"?>
<calcChain xmlns="http://schemas.openxmlformats.org/spreadsheetml/2006/main">
  <c r="K42" i="12" l="1"/>
  <c r="I42" i="12"/>
  <c r="H42" i="12"/>
  <c r="F42" i="12"/>
  <c r="K41" i="12"/>
  <c r="I41" i="12"/>
  <c r="H41" i="12"/>
  <c r="F41" i="12"/>
  <c r="K39" i="12"/>
  <c r="I39" i="12"/>
  <c r="H39" i="12"/>
  <c r="F39" i="12"/>
  <c r="K38" i="12"/>
  <c r="I38" i="12"/>
  <c r="H38" i="12"/>
  <c r="F38" i="12"/>
  <c r="K36" i="12"/>
  <c r="I36" i="12"/>
  <c r="H36" i="12"/>
  <c r="F36" i="12"/>
  <c r="K35" i="12"/>
  <c r="I35" i="12"/>
  <c r="H35" i="12"/>
  <c r="F35" i="12"/>
  <c r="K33" i="12"/>
  <c r="I33" i="12"/>
  <c r="H33" i="12"/>
  <c r="F33" i="12"/>
  <c r="K32" i="12"/>
  <c r="I32" i="12"/>
  <c r="H32" i="12"/>
  <c r="F32" i="12"/>
  <c r="K30" i="12"/>
  <c r="I30" i="12"/>
  <c r="H30" i="12"/>
  <c r="F30" i="12"/>
  <c r="K29" i="12"/>
  <c r="I29" i="12"/>
  <c r="H29" i="12"/>
  <c r="F29" i="12"/>
  <c r="K27" i="12"/>
  <c r="I27" i="12"/>
  <c r="H27" i="12"/>
  <c r="F27" i="12"/>
  <c r="K26" i="12"/>
  <c r="I26" i="12"/>
  <c r="H26" i="12"/>
  <c r="F26" i="12"/>
  <c r="K23" i="12"/>
  <c r="I23" i="12"/>
  <c r="H23" i="12"/>
  <c r="F23" i="12"/>
  <c r="K22" i="12"/>
  <c r="I22" i="12"/>
  <c r="H22" i="12"/>
  <c r="F22" i="12"/>
  <c r="K19" i="12"/>
  <c r="I19" i="12"/>
  <c r="H19" i="12"/>
  <c r="F19" i="12"/>
  <c r="K18" i="12"/>
  <c r="I18" i="12"/>
  <c r="H18" i="12"/>
  <c r="F18" i="12"/>
  <c r="K15" i="12"/>
  <c r="I15" i="12"/>
  <c r="H15" i="12"/>
  <c r="F15" i="12"/>
  <c r="K14" i="12"/>
  <c r="I14" i="12"/>
  <c r="H14" i="12"/>
  <c r="F14" i="12"/>
  <c r="K11" i="12"/>
  <c r="I11" i="12"/>
  <c r="H11" i="12"/>
  <c r="F11" i="12"/>
  <c r="K10" i="12"/>
  <c r="I10" i="12"/>
  <c r="H10" i="12"/>
  <c r="F10" i="12"/>
  <c r="K7" i="12"/>
  <c r="I7" i="12"/>
  <c r="H7" i="12"/>
  <c r="F7" i="12"/>
  <c r="K6" i="12"/>
  <c r="I6" i="12"/>
  <c r="H6" i="12"/>
  <c r="F6" i="12"/>
  <c r="K3" i="12"/>
  <c r="I3" i="12"/>
  <c r="H3" i="12"/>
  <c r="F3" i="12"/>
  <c r="K2" i="12"/>
  <c r="I2" i="12"/>
  <c r="H2" i="12"/>
  <c r="F2" i="12"/>
  <c r="R32" i="11"/>
  <c r="P32" i="11"/>
  <c r="O32" i="11"/>
  <c r="R10" i="11" s="1"/>
  <c r="M12" i="11" s="1"/>
  <c r="M32" i="11"/>
  <c r="R31" i="11"/>
  <c r="U9" i="11" s="1"/>
  <c r="J15" i="11" s="1"/>
  <c r="P31" i="11"/>
  <c r="O31" i="11"/>
  <c r="U8" i="11" s="1"/>
  <c r="J14" i="11" s="1"/>
  <c r="M31" i="11"/>
  <c r="R30" i="11"/>
  <c r="I5" i="11" s="1"/>
  <c r="P30" i="11"/>
  <c r="O30" i="11"/>
  <c r="I4" i="11" s="1"/>
  <c r="M30" i="11"/>
  <c r="R29" i="11"/>
  <c r="U13" i="11" s="1"/>
  <c r="P15" i="11" s="1"/>
  <c r="P29" i="11"/>
  <c r="O29" i="11"/>
  <c r="U12" i="11" s="1"/>
  <c r="P14" i="11" s="1"/>
  <c r="M29" i="11"/>
  <c r="R28" i="11"/>
  <c r="M7" i="11" s="1"/>
  <c r="I11" i="11" s="1"/>
  <c r="P28" i="11"/>
  <c r="O28" i="11"/>
  <c r="M6" i="11" s="1"/>
  <c r="M28" i="11"/>
  <c r="R27" i="11"/>
  <c r="P27" i="11"/>
  <c r="O27" i="11"/>
  <c r="J4" i="11" s="1"/>
  <c r="F8" i="11" s="1"/>
  <c r="M27" i="11"/>
  <c r="R26" i="11"/>
  <c r="S7" i="11" s="1"/>
  <c r="I15" i="11" s="1"/>
  <c r="P26" i="11"/>
  <c r="O26" i="11"/>
  <c r="S6" i="11" s="1"/>
  <c r="I14" i="11" s="1"/>
  <c r="M26" i="11"/>
  <c r="R25" i="11"/>
  <c r="P9" i="11" s="1"/>
  <c r="L13" i="11" s="1"/>
  <c r="P25" i="11"/>
  <c r="O25" i="11"/>
  <c r="P8" i="11" s="1"/>
  <c r="L12" i="11" s="1"/>
  <c r="M25" i="11"/>
  <c r="R24" i="11"/>
  <c r="O5" i="11" s="1"/>
  <c r="D11" i="11" s="1"/>
  <c r="P24" i="11"/>
  <c r="O24" i="11"/>
  <c r="O4" i="11" s="1"/>
  <c r="D10" i="11" s="1"/>
  <c r="M24" i="11"/>
  <c r="R23" i="11"/>
  <c r="P23" i="11"/>
  <c r="O23" i="11"/>
  <c r="L6" i="11" s="1"/>
  <c r="G8" i="11" s="1"/>
  <c r="M23" i="11"/>
  <c r="R22" i="11"/>
  <c r="S11" i="11" s="1"/>
  <c r="O15" i="11" s="1"/>
  <c r="P22" i="11"/>
  <c r="O22" i="11"/>
  <c r="S10" i="11" s="1"/>
  <c r="O14" i="11" s="1"/>
  <c r="M22" i="11"/>
  <c r="R21" i="11"/>
  <c r="P5" i="11" s="1"/>
  <c r="F13" i="11" s="1"/>
  <c r="P21" i="11"/>
  <c r="O21" i="11"/>
  <c r="P4" i="11" s="1"/>
  <c r="F12" i="11" s="1"/>
  <c r="M21" i="11"/>
  <c r="R20" i="11"/>
  <c r="O9" i="11" s="1"/>
  <c r="J11" i="11" s="1"/>
  <c r="P20" i="11"/>
  <c r="O20" i="11"/>
  <c r="O8" i="11" s="1"/>
  <c r="J10" i="11" s="1"/>
  <c r="M20" i="11"/>
  <c r="R19" i="11"/>
  <c r="R7" i="11" s="1"/>
  <c r="G13" i="11" s="1"/>
  <c r="P19" i="11"/>
  <c r="O19" i="11"/>
  <c r="R6" i="11" s="1"/>
  <c r="G12" i="11" s="1"/>
  <c r="M19" i="11"/>
  <c r="R18" i="11"/>
  <c r="U5" i="11" s="1"/>
  <c r="D15" i="11" s="1"/>
  <c r="P18" i="11"/>
  <c r="O18" i="11"/>
  <c r="U4" i="11" s="1"/>
  <c r="D14" i="11" s="1"/>
  <c r="M18" i="11"/>
  <c r="F15" i="11"/>
  <c r="L14" i="11"/>
  <c r="S13" i="11"/>
  <c r="R15" i="11" s="1"/>
  <c r="D13" i="11"/>
  <c r="S12" i="11"/>
  <c r="R14" i="11" s="1"/>
  <c r="J12" i="11"/>
  <c r="D12" i="11"/>
  <c r="U11" i="11"/>
  <c r="M15" i="11" s="1"/>
  <c r="R11" i="11"/>
  <c r="M13" i="11" s="1"/>
  <c r="P11" i="11"/>
  <c r="O13" i="11" s="1"/>
  <c r="U10" i="11"/>
  <c r="M14" i="11" s="1"/>
  <c r="P10" i="11"/>
  <c r="O12" i="11" s="1"/>
  <c r="I10" i="11"/>
  <c r="S9" i="11"/>
  <c r="L15" i="11" s="1"/>
  <c r="R9" i="11"/>
  <c r="J13" i="11" s="1"/>
  <c r="M9" i="11"/>
  <c r="L11" i="11" s="1"/>
  <c r="X11" i="11" s="1"/>
  <c r="D9" i="11"/>
  <c r="S8" i="11"/>
  <c r="R8" i="11"/>
  <c r="M8" i="11"/>
  <c r="L10" i="11" s="1"/>
  <c r="U7" i="11"/>
  <c r="G15" i="11" s="1"/>
  <c r="P7" i="11"/>
  <c r="I13" i="11" s="1"/>
  <c r="O7" i="11"/>
  <c r="G11" i="11" s="1"/>
  <c r="L7" i="11"/>
  <c r="G9" i="11" s="1"/>
  <c r="J7" i="11"/>
  <c r="I9" i="11" s="1"/>
  <c r="F7" i="11"/>
  <c r="U6" i="11"/>
  <c r="G14" i="11" s="1"/>
  <c r="P6" i="11"/>
  <c r="I12" i="11" s="1"/>
  <c r="O6" i="11"/>
  <c r="G10" i="11" s="1"/>
  <c r="J6" i="11"/>
  <c r="I8" i="11" s="1"/>
  <c r="B6" i="11"/>
  <c r="F30" i="11" s="1"/>
  <c r="S5" i="11"/>
  <c r="R5" i="11"/>
  <c r="M5" i="11"/>
  <c r="F11" i="11" s="1"/>
  <c r="L5" i="11"/>
  <c r="J5" i="11"/>
  <c r="F9" i="11" s="1"/>
  <c r="G5" i="11"/>
  <c r="S4" i="11"/>
  <c r="F14" i="11" s="1"/>
  <c r="R4" i="11"/>
  <c r="M4" i="11"/>
  <c r="F10" i="11" s="1"/>
  <c r="L4" i="11"/>
  <c r="D8" i="11" s="1"/>
  <c r="G4" i="11"/>
  <c r="F6" i="11" s="1"/>
  <c r="R32" i="10"/>
  <c r="P32" i="10"/>
  <c r="O32" i="10"/>
  <c r="M32" i="10"/>
  <c r="R31" i="10"/>
  <c r="U9" i="10" s="1"/>
  <c r="J15" i="10" s="1"/>
  <c r="P31" i="10"/>
  <c r="O31" i="10"/>
  <c r="U8" i="10" s="1"/>
  <c r="J14" i="10" s="1"/>
  <c r="M31" i="10"/>
  <c r="R30" i="10"/>
  <c r="I5" i="10" s="1"/>
  <c r="P30" i="10"/>
  <c r="O30" i="10"/>
  <c r="I4" i="10" s="1"/>
  <c r="M30" i="10"/>
  <c r="R29" i="10"/>
  <c r="U13" i="10" s="1"/>
  <c r="P15" i="10" s="1"/>
  <c r="P29" i="10"/>
  <c r="O29" i="10"/>
  <c r="U12" i="10" s="1"/>
  <c r="P14" i="10" s="1"/>
  <c r="M29" i="10"/>
  <c r="R28" i="10"/>
  <c r="M7" i="10" s="1"/>
  <c r="I11" i="10" s="1"/>
  <c r="P28" i="10"/>
  <c r="O28" i="10"/>
  <c r="M6" i="10" s="1"/>
  <c r="I10" i="10" s="1"/>
  <c r="M28" i="10"/>
  <c r="R27" i="10"/>
  <c r="J5" i="10" s="1"/>
  <c r="F9" i="10" s="1"/>
  <c r="P27" i="10"/>
  <c r="O27" i="10"/>
  <c r="J4" i="10" s="1"/>
  <c r="M27" i="10"/>
  <c r="R26" i="10"/>
  <c r="S7" i="10" s="1"/>
  <c r="I15" i="10" s="1"/>
  <c r="X15" i="10" s="1"/>
  <c r="P26" i="10"/>
  <c r="O26" i="10"/>
  <c r="S6" i="10" s="1"/>
  <c r="I14" i="10" s="1"/>
  <c r="X14" i="10" s="1"/>
  <c r="M26" i="10"/>
  <c r="R25" i="10"/>
  <c r="P9" i="10" s="1"/>
  <c r="L13" i="10" s="1"/>
  <c r="P25" i="10"/>
  <c r="O25" i="10"/>
  <c r="P8" i="10" s="1"/>
  <c r="L12" i="10" s="1"/>
  <c r="M25" i="10"/>
  <c r="R24" i="10"/>
  <c r="O5" i="10" s="1"/>
  <c r="D11" i="10" s="1"/>
  <c r="P24" i="10"/>
  <c r="O24" i="10"/>
  <c r="O4" i="10" s="1"/>
  <c r="D10" i="10" s="1"/>
  <c r="M24" i="10"/>
  <c r="R23" i="10"/>
  <c r="L7" i="10" s="1"/>
  <c r="G9" i="10" s="1"/>
  <c r="P23" i="10"/>
  <c r="O23" i="10"/>
  <c r="L6" i="10" s="1"/>
  <c r="G8" i="10" s="1"/>
  <c r="M23" i="10"/>
  <c r="R22" i="10"/>
  <c r="S11" i="10" s="1"/>
  <c r="P22" i="10"/>
  <c r="O22" i="10"/>
  <c r="S10" i="10" s="1"/>
  <c r="M22" i="10"/>
  <c r="R21" i="10"/>
  <c r="P5" i="10" s="1"/>
  <c r="F13" i="10" s="1"/>
  <c r="P21" i="10"/>
  <c r="O21" i="10"/>
  <c r="M21" i="10"/>
  <c r="R20" i="10"/>
  <c r="O9" i="10" s="1"/>
  <c r="J11" i="10" s="1"/>
  <c r="P20" i="10"/>
  <c r="O20" i="10"/>
  <c r="O8" i="10" s="1"/>
  <c r="J10" i="10" s="1"/>
  <c r="M20" i="10"/>
  <c r="R19" i="10"/>
  <c r="P19" i="10"/>
  <c r="O19" i="10"/>
  <c r="R6" i="10" s="1"/>
  <c r="G12" i="10" s="1"/>
  <c r="M19" i="10"/>
  <c r="R18" i="10"/>
  <c r="U5" i="10" s="1"/>
  <c r="D15" i="10" s="1"/>
  <c r="P18" i="10"/>
  <c r="O18" i="10"/>
  <c r="U4" i="10" s="1"/>
  <c r="D14" i="10" s="1"/>
  <c r="M18" i="10"/>
  <c r="O15" i="10"/>
  <c r="O14" i="10"/>
  <c r="S13" i="10"/>
  <c r="R15" i="10" s="1"/>
  <c r="S12" i="10"/>
  <c r="R14" i="10" s="1"/>
  <c r="D12" i="10"/>
  <c r="U11" i="10"/>
  <c r="M15" i="10" s="1"/>
  <c r="R11" i="10"/>
  <c r="M13" i="10" s="1"/>
  <c r="P11" i="10"/>
  <c r="O13" i="10" s="1"/>
  <c r="U10" i="10"/>
  <c r="M14" i="10" s="1"/>
  <c r="R10" i="10"/>
  <c r="M12" i="10" s="1"/>
  <c r="P10" i="10"/>
  <c r="O12" i="10" s="1"/>
  <c r="F10" i="10"/>
  <c r="S9" i="10"/>
  <c r="L15" i="10" s="1"/>
  <c r="R9" i="10"/>
  <c r="J13" i="10" s="1"/>
  <c r="M9" i="10"/>
  <c r="L11" i="10" s="1"/>
  <c r="S8" i="10"/>
  <c r="L14" i="10" s="1"/>
  <c r="R8" i="10"/>
  <c r="J12" i="10" s="1"/>
  <c r="M8" i="10"/>
  <c r="L10" i="10" s="1"/>
  <c r="X10" i="10" s="1"/>
  <c r="U7" i="10"/>
  <c r="G15" i="10" s="1"/>
  <c r="R7" i="10"/>
  <c r="G13" i="10" s="1"/>
  <c r="P7" i="10"/>
  <c r="I13" i="10" s="1"/>
  <c r="O7" i="10"/>
  <c r="G11" i="10" s="1"/>
  <c r="J7" i="10"/>
  <c r="I9" i="10" s="1"/>
  <c r="U6" i="10"/>
  <c r="G14" i="10" s="1"/>
  <c r="P6" i="10"/>
  <c r="I12" i="10" s="1"/>
  <c r="O6" i="10"/>
  <c r="G10" i="10" s="1"/>
  <c r="J6" i="10"/>
  <c r="I8" i="10" s="1"/>
  <c r="S5" i="10"/>
  <c r="F15" i="10" s="1"/>
  <c r="R5" i="10"/>
  <c r="D13" i="10" s="1"/>
  <c r="M5" i="10"/>
  <c r="F11" i="10" s="1"/>
  <c r="L5" i="10"/>
  <c r="D9" i="10" s="1"/>
  <c r="V9" i="10" s="1"/>
  <c r="G5" i="10"/>
  <c r="S4" i="10"/>
  <c r="F14" i="10" s="1"/>
  <c r="R4" i="10"/>
  <c r="P4" i="10"/>
  <c r="F12" i="10" s="1"/>
  <c r="M4" i="10"/>
  <c r="L4" i="10"/>
  <c r="D8" i="10" s="1"/>
  <c r="G4" i="10"/>
  <c r="R32" i="9"/>
  <c r="R11" i="9" s="1"/>
  <c r="M13" i="9" s="1"/>
  <c r="P32" i="9"/>
  <c r="O32" i="9"/>
  <c r="R10" i="9" s="1"/>
  <c r="M12" i="9" s="1"/>
  <c r="M32" i="9"/>
  <c r="R31" i="9"/>
  <c r="U9" i="9" s="1"/>
  <c r="J15" i="9" s="1"/>
  <c r="P31" i="9"/>
  <c r="O31" i="9"/>
  <c r="M31" i="9"/>
  <c r="R30" i="9"/>
  <c r="I5" i="9" s="1"/>
  <c r="P30" i="9"/>
  <c r="O30" i="9"/>
  <c r="I4" i="9" s="1"/>
  <c r="M30" i="9"/>
  <c r="R29" i="9"/>
  <c r="U13" i="9" s="1"/>
  <c r="P15" i="9" s="1"/>
  <c r="P29" i="9"/>
  <c r="O29" i="9"/>
  <c r="U12" i="9" s="1"/>
  <c r="P14" i="9" s="1"/>
  <c r="M29" i="9"/>
  <c r="R28" i="9"/>
  <c r="M7" i="9" s="1"/>
  <c r="I11" i="9" s="1"/>
  <c r="P28" i="9"/>
  <c r="O28" i="9"/>
  <c r="M6" i="9" s="1"/>
  <c r="I10" i="9" s="1"/>
  <c r="M28" i="9"/>
  <c r="R27" i="9"/>
  <c r="J5" i="9" s="1"/>
  <c r="F9" i="9" s="1"/>
  <c r="P27" i="9"/>
  <c r="O27" i="9"/>
  <c r="J4" i="9" s="1"/>
  <c r="F8" i="9" s="1"/>
  <c r="M27" i="9"/>
  <c r="R26" i="9"/>
  <c r="S7" i="9" s="1"/>
  <c r="I15" i="9" s="1"/>
  <c r="P26" i="9"/>
  <c r="O26" i="9"/>
  <c r="S6" i="9" s="1"/>
  <c r="I14" i="9" s="1"/>
  <c r="M26" i="9"/>
  <c r="R25" i="9"/>
  <c r="P9" i="9" s="1"/>
  <c r="L13" i="9" s="1"/>
  <c r="P25" i="9"/>
  <c r="O25" i="9"/>
  <c r="P8" i="9" s="1"/>
  <c r="L12" i="9" s="1"/>
  <c r="M25" i="9"/>
  <c r="R24" i="9"/>
  <c r="O5" i="9" s="1"/>
  <c r="D11" i="9" s="1"/>
  <c r="P24" i="9"/>
  <c r="O24" i="9"/>
  <c r="O4" i="9" s="1"/>
  <c r="D10" i="9" s="1"/>
  <c r="M24" i="9"/>
  <c r="R23" i="9"/>
  <c r="L7" i="9" s="1"/>
  <c r="G9" i="9" s="1"/>
  <c r="P23" i="9"/>
  <c r="O23" i="9"/>
  <c r="L6" i="9" s="1"/>
  <c r="G8" i="9" s="1"/>
  <c r="AA8" i="9" s="1"/>
  <c r="M23" i="9"/>
  <c r="R22" i="9"/>
  <c r="S11" i="9" s="1"/>
  <c r="O15" i="9" s="1"/>
  <c r="P22" i="9"/>
  <c r="O22" i="9"/>
  <c r="S10" i="9" s="1"/>
  <c r="O14" i="9" s="1"/>
  <c r="M22" i="9"/>
  <c r="R21" i="9"/>
  <c r="P5" i="9" s="1"/>
  <c r="F13" i="9" s="1"/>
  <c r="P21" i="9"/>
  <c r="O21" i="9"/>
  <c r="M21" i="9"/>
  <c r="R20" i="9"/>
  <c r="O9" i="9" s="1"/>
  <c r="J11" i="9" s="1"/>
  <c r="P20" i="9"/>
  <c r="O20" i="9"/>
  <c r="O8" i="9" s="1"/>
  <c r="J10" i="9" s="1"/>
  <c r="M20" i="9"/>
  <c r="R19" i="9"/>
  <c r="R7" i="9" s="1"/>
  <c r="G13" i="9" s="1"/>
  <c r="P19" i="9"/>
  <c r="O19" i="9"/>
  <c r="M19" i="9"/>
  <c r="P6" i="9" s="1"/>
  <c r="I12" i="9" s="1"/>
  <c r="R18" i="9"/>
  <c r="U5" i="9" s="1"/>
  <c r="D15" i="9" s="1"/>
  <c r="P18" i="9"/>
  <c r="O18" i="9"/>
  <c r="U4" i="9" s="1"/>
  <c r="D14" i="9" s="1"/>
  <c r="M18" i="9"/>
  <c r="R15" i="9"/>
  <c r="S13" i="9"/>
  <c r="S12" i="9"/>
  <c r="R14" i="9" s="1"/>
  <c r="D12" i="9"/>
  <c r="U11" i="9"/>
  <c r="M15" i="9" s="1"/>
  <c r="P11" i="9"/>
  <c r="O13" i="9" s="1"/>
  <c r="U10" i="9"/>
  <c r="M14" i="9" s="1"/>
  <c r="P10" i="9"/>
  <c r="O12" i="9" s="1"/>
  <c r="F10" i="9"/>
  <c r="S9" i="9"/>
  <c r="L15" i="9" s="1"/>
  <c r="R9" i="9"/>
  <c r="J13" i="9" s="1"/>
  <c r="M9" i="9"/>
  <c r="L11" i="9" s="1"/>
  <c r="U8" i="9"/>
  <c r="J14" i="9" s="1"/>
  <c r="S8" i="9"/>
  <c r="L14" i="9" s="1"/>
  <c r="R8" i="9"/>
  <c r="J12" i="9" s="1"/>
  <c r="M8" i="9"/>
  <c r="L10" i="9" s="1"/>
  <c r="U7" i="9"/>
  <c r="G15" i="9" s="1"/>
  <c r="P7" i="9"/>
  <c r="I13" i="9" s="1"/>
  <c r="O7" i="9"/>
  <c r="G11" i="9" s="1"/>
  <c r="J7" i="9"/>
  <c r="I9" i="9" s="1"/>
  <c r="U6" i="9"/>
  <c r="G14" i="9" s="1"/>
  <c r="R6" i="9"/>
  <c r="G12" i="9" s="1"/>
  <c r="O6" i="9"/>
  <c r="G10" i="9" s="1"/>
  <c r="J6" i="9"/>
  <c r="I8" i="9" s="1"/>
  <c r="S5" i="9"/>
  <c r="F15" i="9" s="1"/>
  <c r="R5" i="9"/>
  <c r="D13" i="9" s="1"/>
  <c r="M5" i="9"/>
  <c r="F11" i="9" s="1"/>
  <c r="L5" i="9"/>
  <c r="D9" i="9" s="1"/>
  <c r="G5" i="9"/>
  <c r="F7" i="9" s="1"/>
  <c r="S4" i="9"/>
  <c r="F14" i="9" s="1"/>
  <c r="R4" i="9"/>
  <c r="P4" i="9"/>
  <c r="F12" i="9" s="1"/>
  <c r="M4" i="9"/>
  <c r="L4" i="9"/>
  <c r="D8" i="9" s="1"/>
  <c r="G4" i="9"/>
  <c r="F6" i="9" s="1"/>
  <c r="R32" i="8"/>
  <c r="P32" i="8"/>
  <c r="P11" i="8" s="1"/>
  <c r="O13" i="8" s="1"/>
  <c r="O32" i="8"/>
  <c r="R10" i="8" s="1"/>
  <c r="M12" i="8" s="1"/>
  <c r="M32" i="8"/>
  <c r="R31" i="8"/>
  <c r="U9" i="8" s="1"/>
  <c r="J15" i="8" s="1"/>
  <c r="P31" i="8"/>
  <c r="O31" i="8"/>
  <c r="U8" i="8" s="1"/>
  <c r="J14" i="8" s="1"/>
  <c r="M31" i="8"/>
  <c r="R30" i="8"/>
  <c r="I5" i="8" s="1"/>
  <c r="P30" i="8"/>
  <c r="O30" i="8"/>
  <c r="I4" i="8" s="1"/>
  <c r="M30" i="8"/>
  <c r="R29" i="8"/>
  <c r="U13" i="8" s="1"/>
  <c r="P15" i="8" s="1"/>
  <c r="P29" i="8"/>
  <c r="O29" i="8"/>
  <c r="U12" i="8" s="1"/>
  <c r="P14" i="8" s="1"/>
  <c r="M29" i="8"/>
  <c r="S12" i="8" s="1"/>
  <c r="R14" i="8" s="1"/>
  <c r="R28" i="8"/>
  <c r="M7" i="8" s="1"/>
  <c r="I11" i="8" s="1"/>
  <c r="P28" i="8"/>
  <c r="O28" i="8"/>
  <c r="M6" i="8" s="1"/>
  <c r="I10" i="8" s="1"/>
  <c r="M28" i="8"/>
  <c r="R27" i="8"/>
  <c r="J5" i="8" s="1"/>
  <c r="F9" i="8" s="1"/>
  <c r="P27" i="8"/>
  <c r="O27" i="8"/>
  <c r="J4" i="8" s="1"/>
  <c r="F8" i="8" s="1"/>
  <c r="M27" i="8"/>
  <c r="R26" i="8"/>
  <c r="S7" i="8" s="1"/>
  <c r="I15" i="8" s="1"/>
  <c r="P26" i="8"/>
  <c r="O26" i="8"/>
  <c r="S6" i="8" s="1"/>
  <c r="I14" i="8" s="1"/>
  <c r="M26" i="8"/>
  <c r="R25" i="8"/>
  <c r="P9" i="8" s="1"/>
  <c r="L13" i="8" s="1"/>
  <c r="P25" i="8"/>
  <c r="O25" i="8"/>
  <c r="M25" i="8"/>
  <c r="R24" i="8"/>
  <c r="O5" i="8" s="1"/>
  <c r="D11" i="8" s="1"/>
  <c r="P24" i="8"/>
  <c r="O24" i="8"/>
  <c r="O4" i="8" s="1"/>
  <c r="D10" i="8" s="1"/>
  <c r="M24" i="8"/>
  <c r="R23" i="8"/>
  <c r="L7" i="8" s="1"/>
  <c r="G9" i="8" s="1"/>
  <c r="P23" i="8"/>
  <c r="O23" i="8"/>
  <c r="M23" i="8"/>
  <c r="R22" i="8"/>
  <c r="S11" i="8" s="1"/>
  <c r="O15" i="8" s="1"/>
  <c r="P22" i="8"/>
  <c r="O22" i="8"/>
  <c r="S10" i="8" s="1"/>
  <c r="O14" i="8" s="1"/>
  <c r="M22" i="8"/>
  <c r="U10" i="8" s="1"/>
  <c r="M14" i="8" s="1"/>
  <c r="R21" i="8"/>
  <c r="P5" i="8" s="1"/>
  <c r="F13" i="8" s="1"/>
  <c r="P21" i="8"/>
  <c r="O21" i="8"/>
  <c r="M21" i="8"/>
  <c r="R4" i="8" s="1"/>
  <c r="D12" i="8" s="1"/>
  <c r="R20" i="8"/>
  <c r="O9" i="8" s="1"/>
  <c r="J11" i="8" s="1"/>
  <c r="P20" i="8"/>
  <c r="O20" i="8"/>
  <c r="O8" i="8" s="1"/>
  <c r="J10" i="8" s="1"/>
  <c r="M20" i="8"/>
  <c r="M8" i="8" s="1"/>
  <c r="L10" i="8" s="1"/>
  <c r="R19" i="8"/>
  <c r="P19" i="8"/>
  <c r="O19" i="8"/>
  <c r="R6" i="8" s="1"/>
  <c r="G12" i="8" s="1"/>
  <c r="M19" i="8"/>
  <c r="R18" i="8"/>
  <c r="U5" i="8" s="1"/>
  <c r="D15" i="8" s="1"/>
  <c r="P18" i="8"/>
  <c r="O18" i="8"/>
  <c r="U4" i="8" s="1"/>
  <c r="D14" i="8" s="1"/>
  <c r="M18" i="8"/>
  <c r="R15" i="8"/>
  <c r="S13" i="8"/>
  <c r="D13" i="8"/>
  <c r="J12" i="8"/>
  <c r="U11" i="8"/>
  <c r="M15" i="8" s="1"/>
  <c r="R11" i="8"/>
  <c r="M13" i="8" s="1"/>
  <c r="P10" i="8"/>
  <c r="O12" i="8" s="1"/>
  <c r="S9" i="8"/>
  <c r="L15" i="8" s="1"/>
  <c r="R9" i="8"/>
  <c r="J13" i="8" s="1"/>
  <c r="M9" i="8"/>
  <c r="L11" i="8" s="1"/>
  <c r="S8" i="8"/>
  <c r="L14" i="8" s="1"/>
  <c r="R8" i="8"/>
  <c r="P8" i="8"/>
  <c r="L12" i="8" s="1"/>
  <c r="U7" i="8"/>
  <c r="G15" i="8" s="1"/>
  <c r="R7" i="8"/>
  <c r="G13" i="8" s="1"/>
  <c r="P7" i="8"/>
  <c r="I13" i="8" s="1"/>
  <c r="O7" i="8"/>
  <c r="G11" i="8" s="1"/>
  <c r="J7" i="8"/>
  <c r="I9" i="8" s="1"/>
  <c r="U6" i="8"/>
  <c r="G14" i="8" s="1"/>
  <c r="P6" i="8"/>
  <c r="I12" i="8" s="1"/>
  <c r="X12" i="8" s="1"/>
  <c r="O6" i="8"/>
  <c r="G10" i="8" s="1"/>
  <c r="L6" i="8"/>
  <c r="G8" i="8" s="1"/>
  <c r="J6" i="8"/>
  <c r="I8" i="8" s="1"/>
  <c r="F6" i="8"/>
  <c r="S5" i="8"/>
  <c r="F15" i="8" s="1"/>
  <c r="R5" i="8"/>
  <c r="M5" i="8"/>
  <c r="F11" i="8" s="1"/>
  <c r="L5" i="8"/>
  <c r="D9" i="8" s="1"/>
  <c r="G5" i="8"/>
  <c r="F7" i="8" s="1"/>
  <c r="X7" i="8" s="1"/>
  <c r="S4" i="8"/>
  <c r="F14" i="8" s="1"/>
  <c r="P4" i="8"/>
  <c r="F12" i="8" s="1"/>
  <c r="M4" i="8"/>
  <c r="F10" i="8" s="1"/>
  <c r="L4" i="8"/>
  <c r="D8" i="8" s="1"/>
  <c r="G4" i="8"/>
  <c r="O21" i="7"/>
  <c r="M21" i="7"/>
  <c r="M10" i="7" s="1"/>
  <c r="L12" i="7" s="1"/>
  <c r="L21" i="7"/>
  <c r="J21" i="7"/>
  <c r="E21" i="7"/>
  <c r="C21" i="7"/>
  <c r="O20" i="7"/>
  <c r="M20" i="7"/>
  <c r="L20" i="7"/>
  <c r="J20" i="7"/>
  <c r="G5" i="7" s="1"/>
  <c r="E20" i="7"/>
  <c r="C20" i="7"/>
  <c r="O19" i="7"/>
  <c r="M8" i="7" s="1"/>
  <c r="M19" i="7"/>
  <c r="O8" i="7" s="1"/>
  <c r="G12" i="7" s="1"/>
  <c r="P12" i="7" s="1"/>
  <c r="L19" i="7"/>
  <c r="M7" i="7" s="1"/>
  <c r="J19" i="7"/>
  <c r="O7" i="7" s="1"/>
  <c r="G11" i="7" s="1"/>
  <c r="E19" i="7"/>
  <c r="C19" i="7"/>
  <c r="O18" i="7"/>
  <c r="J6" i="7" s="1"/>
  <c r="M18" i="7"/>
  <c r="L18" i="7"/>
  <c r="J5" i="7" s="1"/>
  <c r="J18" i="7"/>
  <c r="E18" i="7"/>
  <c r="C18" i="7"/>
  <c r="O17" i="7"/>
  <c r="M17" i="7"/>
  <c r="L17" i="7"/>
  <c r="J17" i="7"/>
  <c r="E17" i="7"/>
  <c r="C17" i="7"/>
  <c r="O16" i="7"/>
  <c r="M16" i="7"/>
  <c r="L16" i="7"/>
  <c r="J16" i="7"/>
  <c r="E16" i="7"/>
  <c r="C16" i="7"/>
  <c r="I12" i="7"/>
  <c r="I11" i="7"/>
  <c r="O10" i="7"/>
  <c r="J12" i="7" s="1"/>
  <c r="F10" i="7"/>
  <c r="O9" i="7"/>
  <c r="J11" i="7" s="1"/>
  <c r="M9" i="7"/>
  <c r="L11" i="7" s="1"/>
  <c r="F9" i="7"/>
  <c r="L8" i="7"/>
  <c r="G10" i="7" s="1"/>
  <c r="J8" i="7"/>
  <c r="I10" i="7" s="1"/>
  <c r="F8" i="7"/>
  <c r="L7" i="7"/>
  <c r="G9" i="7" s="1"/>
  <c r="J7" i="7"/>
  <c r="I9" i="7" s="1"/>
  <c r="O6" i="7"/>
  <c r="D12" i="7" s="1"/>
  <c r="M6" i="7"/>
  <c r="F12" i="7" s="1"/>
  <c r="L6" i="7"/>
  <c r="D10" i="7" s="1"/>
  <c r="I6" i="7"/>
  <c r="D8" i="7" s="1"/>
  <c r="P8" i="7" s="1"/>
  <c r="G6" i="7"/>
  <c r="P6" i="7" s="1"/>
  <c r="O5" i="7"/>
  <c r="D11" i="7" s="1"/>
  <c r="M5" i="7"/>
  <c r="F11" i="7" s="1"/>
  <c r="L5" i="7"/>
  <c r="D9" i="7" s="1"/>
  <c r="I5" i="7"/>
  <c r="D7" i="7" s="1"/>
  <c r="M3" i="7"/>
  <c r="J3" i="7"/>
  <c r="G3" i="7"/>
  <c r="D3" i="7"/>
  <c r="O21" i="6"/>
  <c r="M21" i="6"/>
  <c r="M10" i="6" s="1"/>
  <c r="L12" i="6" s="1"/>
  <c r="L21" i="6"/>
  <c r="J21" i="6"/>
  <c r="E21" i="6"/>
  <c r="C21" i="6"/>
  <c r="O20" i="6"/>
  <c r="M20" i="6"/>
  <c r="L20" i="6"/>
  <c r="J20" i="6"/>
  <c r="G5" i="6" s="1"/>
  <c r="E20" i="6"/>
  <c r="C20" i="6"/>
  <c r="O19" i="6"/>
  <c r="M8" i="6" s="1"/>
  <c r="M19" i="6"/>
  <c r="L19" i="6"/>
  <c r="M7" i="6" s="1"/>
  <c r="J19" i="6"/>
  <c r="E19" i="6"/>
  <c r="C19" i="6"/>
  <c r="O18" i="6"/>
  <c r="J6" i="6" s="1"/>
  <c r="M18" i="6"/>
  <c r="L18" i="6"/>
  <c r="J5" i="6" s="1"/>
  <c r="J18" i="6"/>
  <c r="E18" i="6"/>
  <c r="C18" i="6"/>
  <c r="O17" i="6"/>
  <c r="L8" i="6" s="1"/>
  <c r="G10" i="6" s="1"/>
  <c r="M17" i="6"/>
  <c r="L17" i="6"/>
  <c r="L7" i="6" s="1"/>
  <c r="G9" i="6" s="1"/>
  <c r="J17" i="6"/>
  <c r="E17" i="6"/>
  <c r="C17" i="6"/>
  <c r="O16" i="6"/>
  <c r="M16" i="6"/>
  <c r="L16" i="6"/>
  <c r="O5" i="6" s="1"/>
  <c r="D11" i="6" s="1"/>
  <c r="J16" i="6"/>
  <c r="E16" i="6"/>
  <c r="C16" i="6"/>
  <c r="I12" i="6"/>
  <c r="F12" i="6"/>
  <c r="I11" i="6"/>
  <c r="O10" i="6"/>
  <c r="J12" i="6" s="1"/>
  <c r="F10" i="6"/>
  <c r="O9" i="6"/>
  <c r="J11" i="6" s="1"/>
  <c r="M9" i="6"/>
  <c r="L11" i="6" s="1"/>
  <c r="F9" i="6"/>
  <c r="O8" i="6"/>
  <c r="G12" i="6" s="1"/>
  <c r="J8" i="6"/>
  <c r="I10" i="6" s="1"/>
  <c r="O7" i="6"/>
  <c r="G11" i="6" s="1"/>
  <c r="J7" i="6"/>
  <c r="I9" i="6" s="1"/>
  <c r="O6" i="6"/>
  <c r="D12" i="6" s="1"/>
  <c r="M6" i="6"/>
  <c r="L6" i="6"/>
  <c r="D10" i="6" s="1"/>
  <c r="I6" i="6"/>
  <c r="D8" i="6" s="1"/>
  <c r="P8" i="6" s="1"/>
  <c r="G6" i="6"/>
  <c r="P6" i="6" s="1"/>
  <c r="M5" i="6"/>
  <c r="F11" i="6" s="1"/>
  <c r="L5" i="6"/>
  <c r="D9" i="6" s="1"/>
  <c r="I5" i="6"/>
  <c r="D7" i="6" s="1"/>
  <c r="M3" i="6"/>
  <c r="J3" i="6"/>
  <c r="G3" i="6"/>
  <c r="D3" i="6"/>
  <c r="O21" i="5"/>
  <c r="M21" i="5"/>
  <c r="M10" i="5" s="1"/>
  <c r="L12" i="5" s="1"/>
  <c r="L21" i="5"/>
  <c r="J21" i="5"/>
  <c r="E21" i="5"/>
  <c r="C21" i="5"/>
  <c r="O20" i="5"/>
  <c r="M20" i="5"/>
  <c r="L20" i="5"/>
  <c r="J20" i="5"/>
  <c r="G5" i="5" s="1"/>
  <c r="E20" i="5"/>
  <c r="C20" i="5"/>
  <c r="O19" i="5"/>
  <c r="M8" i="5" s="1"/>
  <c r="M19" i="5"/>
  <c r="L19" i="5"/>
  <c r="M7" i="5" s="1"/>
  <c r="J19" i="5"/>
  <c r="E19" i="5"/>
  <c r="C19" i="5"/>
  <c r="O18" i="5"/>
  <c r="J6" i="5" s="1"/>
  <c r="M18" i="5"/>
  <c r="L18" i="5"/>
  <c r="J5" i="5" s="1"/>
  <c r="J18" i="5"/>
  <c r="E18" i="5"/>
  <c r="C18" i="5"/>
  <c r="O17" i="5"/>
  <c r="L8" i="5" s="1"/>
  <c r="G10" i="5" s="1"/>
  <c r="M17" i="5"/>
  <c r="L17" i="5"/>
  <c r="L7" i="5" s="1"/>
  <c r="G9" i="5" s="1"/>
  <c r="J17" i="5"/>
  <c r="E17" i="5"/>
  <c r="C17" i="5"/>
  <c r="O16" i="5"/>
  <c r="M16" i="5"/>
  <c r="L16" i="5"/>
  <c r="O5" i="5" s="1"/>
  <c r="D11" i="5" s="1"/>
  <c r="J16" i="5"/>
  <c r="E16" i="5"/>
  <c r="C16" i="5"/>
  <c r="I12" i="5"/>
  <c r="F12" i="5"/>
  <c r="I11" i="5"/>
  <c r="O10" i="5"/>
  <c r="J12" i="5" s="1"/>
  <c r="F10" i="5"/>
  <c r="O9" i="5"/>
  <c r="J11" i="5" s="1"/>
  <c r="M9" i="5"/>
  <c r="L11" i="5" s="1"/>
  <c r="F9" i="5"/>
  <c r="O8" i="5"/>
  <c r="G12" i="5" s="1"/>
  <c r="J8" i="5"/>
  <c r="I10" i="5" s="1"/>
  <c r="O7" i="5"/>
  <c r="G11" i="5" s="1"/>
  <c r="J7" i="5"/>
  <c r="I9" i="5" s="1"/>
  <c r="O6" i="5"/>
  <c r="D12" i="5" s="1"/>
  <c r="M6" i="5"/>
  <c r="L6" i="5"/>
  <c r="D10" i="5" s="1"/>
  <c r="I6" i="5"/>
  <c r="D8" i="5" s="1"/>
  <c r="P8" i="5" s="1"/>
  <c r="G6" i="5"/>
  <c r="P6" i="5" s="1"/>
  <c r="M5" i="5"/>
  <c r="F11" i="5" s="1"/>
  <c r="L5" i="5"/>
  <c r="D9" i="5" s="1"/>
  <c r="I5" i="5"/>
  <c r="D7" i="5" s="1"/>
  <c r="M3" i="5"/>
  <c r="J3" i="5"/>
  <c r="G3" i="5"/>
  <c r="D3" i="5"/>
  <c r="O21" i="4"/>
  <c r="M21" i="4"/>
  <c r="M10" i="4" s="1"/>
  <c r="L12" i="4" s="1"/>
  <c r="L21" i="4"/>
  <c r="J21" i="4"/>
  <c r="E21" i="4"/>
  <c r="C21" i="4"/>
  <c r="O20" i="4"/>
  <c r="M20" i="4"/>
  <c r="L20" i="4"/>
  <c r="J20" i="4"/>
  <c r="G5" i="4" s="1"/>
  <c r="E20" i="4"/>
  <c r="C20" i="4"/>
  <c r="O19" i="4"/>
  <c r="M8" i="4" s="1"/>
  <c r="M19" i="4"/>
  <c r="L19" i="4"/>
  <c r="M7" i="4" s="1"/>
  <c r="J19" i="4"/>
  <c r="E19" i="4"/>
  <c r="C19" i="4"/>
  <c r="O18" i="4"/>
  <c r="J6" i="4" s="1"/>
  <c r="M18" i="4"/>
  <c r="L18" i="4"/>
  <c r="J5" i="4" s="1"/>
  <c r="J18" i="4"/>
  <c r="E18" i="4"/>
  <c r="C18" i="4"/>
  <c r="O17" i="4"/>
  <c r="L8" i="4" s="1"/>
  <c r="G10" i="4" s="1"/>
  <c r="M17" i="4"/>
  <c r="L17" i="4"/>
  <c r="L7" i="4" s="1"/>
  <c r="G9" i="4" s="1"/>
  <c r="J17" i="4"/>
  <c r="E17" i="4"/>
  <c r="C17" i="4"/>
  <c r="O16" i="4"/>
  <c r="M16" i="4"/>
  <c r="L16" i="4"/>
  <c r="O5" i="4" s="1"/>
  <c r="D11" i="4" s="1"/>
  <c r="J16" i="4"/>
  <c r="E16" i="4"/>
  <c r="C16" i="4"/>
  <c r="I12" i="4"/>
  <c r="F12" i="4"/>
  <c r="I11" i="4"/>
  <c r="O10" i="4"/>
  <c r="J12" i="4" s="1"/>
  <c r="F10" i="4"/>
  <c r="O9" i="4"/>
  <c r="J11" i="4" s="1"/>
  <c r="M9" i="4"/>
  <c r="L11" i="4" s="1"/>
  <c r="F9" i="4"/>
  <c r="O8" i="4"/>
  <c r="G12" i="4" s="1"/>
  <c r="J8" i="4"/>
  <c r="I10" i="4" s="1"/>
  <c r="O7" i="4"/>
  <c r="G11" i="4" s="1"/>
  <c r="J7" i="4"/>
  <c r="I9" i="4" s="1"/>
  <c r="O6" i="4"/>
  <c r="D12" i="4" s="1"/>
  <c r="M6" i="4"/>
  <c r="L6" i="4"/>
  <c r="D10" i="4" s="1"/>
  <c r="I6" i="4"/>
  <c r="D8" i="4" s="1"/>
  <c r="P8" i="4" s="1"/>
  <c r="G6" i="4"/>
  <c r="P6" i="4" s="1"/>
  <c r="M5" i="4"/>
  <c r="F11" i="4" s="1"/>
  <c r="L5" i="4"/>
  <c r="D9" i="4" s="1"/>
  <c r="I5" i="4"/>
  <c r="D7" i="4" s="1"/>
  <c r="M3" i="4"/>
  <c r="J3" i="4"/>
  <c r="G3" i="4"/>
  <c r="D3" i="4"/>
  <c r="O21" i="3"/>
  <c r="M21" i="3"/>
  <c r="M10" i="3" s="1"/>
  <c r="L12" i="3" s="1"/>
  <c r="L21" i="3"/>
  <c r="J21" i="3"/>
  <c r="E21" i="3"/>
  <c r="C21" i="3"/>
  <c r="O20" i="3"/>
  <c r="M20" i="3"/>
  <c r="L20" i="3"/>
  <c r="J20" i="3"/>
  <c r="G5" i="3" s="1"/>
  <c r="E20" i="3"/>
  <c r="C20" i="3"/>
  <c r="O19" i="3"/>
  <c r="M8" i="3" s="1"/>
  <c r="M19" i="3"/>
  <c r="L19" i="3"/>
  <c r="M7" i="3" s="1"/>
  <c r="J19" i="3"/>
  <c r="E19" i="3"/>
  <c r="C19" i="3"/>
  <c r="O18" i="3"/>
  <c r="J6" i="3" s="1"/>
  <c r="M18" i="3"/>
  <c r="L18" i="3"/>
  <c r="J5" i="3" s="1"/>
  <c r="J18" i="3"/>
  <c r="E18" i="3"/>
  <c r="C18" i="3"/>
  <c r="O17" i="3"/>
  <c r="L8" i="3" s="1"/>
  <c r="G10" i="3" s="1"/>
  <c r="M17" i="3"/>
  <c r="L17" i="3"/>
  <c r="L7" i="3" s="1"/>
  <c r="G9" i="3" s="1"/>
  <c r="J17" i="3"/>
  <c r="E17" i="3"/>
  <c r="C17" i="3"/>
  <c r="O16" i="3"/>
  <c r="M16" i="3"/>
  <c r="L16" i="3"/>
  <c r="O5" i="3" s="1"/>
  <c r="D11" i="3" s="1"/>
  <c r="J16" i="3"/>
  <c r="E16" i="3"/>
  <c r="C16" i="3"/>
  <c r="I12" i="3"/>
  <c r="F12" i="3"/>
  <c r="I11" i="3"/>
  <c r="O10" i="3"/>
  <c r="J12" i="3" s="1"/>
  <c r="F10" i="3"/>
  <c r="O9" i="3"/>
  <c r="J11" i="3" s="1"/>
  <c r="M9" i="3"/>
  <c r="L11" i="3" s="1"/>
  <c r="F9" i="3"/>
  <c r="O8" i="3"/>
  <c r="G12" i="3" s="1"/>
  <c r="J8" i="3"/>
  <c r="I10" i="3" s="1"/>
  <c r="O7" i="3"/>
  <c r="G11" i="3" s="1"/>
  <c r="J7" i="3"/>
  <c r="I9" i="3" s="1"/>
  <c r="O6" i="3"/>
  <c r="D12" i="3" s="1"/>
  <c r="M6" i="3"/>
  <c r="L6" i="3"/>
  <c r="D10" i="3" s="1"/>
  <c r="I6" i="3"/>
  <c r="D8" i="3" s="1"/>
  <c r="P8" i="3" s="1"/>
  <c r="G6" i="3"/>
  <c r="P6" i="3" s="1"/>
  <c r="M5" i="3"/>
  <c r="F11" i="3" s="1"/>
  <c r="L5" i="3"/>
  <c r="D9" i="3" s="1"/>
  <c r="I5" i="3"/>
  <c r="D7" i="3" s="1"/>
  <c r="M3" i="3"/>
  <c r="J3" i="3"/>
  <c r="G3" i="3"/>
  <c r="D3" i="3"/>
  <c r="O21" i="2"/>
  <c r="M21" i="2"/>
  <c r="M10" i="2" s="1"/>
  <c r="L12" i="2" s="1"/>
  <c r="L21" i="2"/>
  <c r="J21" i="2"/>
  <c r="E21" i="2"/>
  <c r="C21" i="2"/>
  <c r="O20" i="2"/>
  <c r="M20" i="2"/>
  <c r="L20" i="2"/>
  <c r="J20" i="2"/>
  <c r="G5" i="2" s="1"/>
  <c r="E20" i="2"/>
  <c r="C20" i="2"/>
  <c r="O19" i="2"/>
  <c r="M8" i="2" s="1"/>
  <c r="M19" i="2"/>
  <c r="L19" i="2"/>
  <c r="M7" i="2" s="1"/>
  <c r="J19" i="2"/>
  <c r="E19" i="2"/>
  <c r="C19" i="2"/>
  <c r="O18" i="2"/>
  <c r="J6" i="2" s="1"/>
  <c r="M18" i="2"/>
  <c r="L18" i="2"/>
  <c r="J5" i="2" s="1"/>
  <c r="J18" i="2"/>
  <c r="E18" i="2"/>
  <c r="C18" i="2"/>
  <c r="O17" i="2"/>
  <c r="L8" i="2" s="1"/>
  <c r="G10" i="2" s="1"/>
  <c r="M17" i="2"/>
  <c r="L17" i="2"/>
  <c r="L7" i="2" s="1"/>
  <c r="G9" i="2" s="1"/>
  <c r="J17" i="2"/>
  <c r="E17" i="2"/>
  <c r="C17" i="2"/>
  <c r="O16" i="2"/>
  <c r="M16" i="2"/>
  <c r="L16" i="2"/>
  <c r="O5" i="2" s="1"/>
  <c r="D11" i="2" s="1"/>
  <c r="J16" i="2"/>
  <c r="E16" i="2"/>
  <c r="C16" i="2"/>
  <c r="I12" i="2"/>
  <c r="F12" i="2"/>
  <c r="I11" i="2"/>
  <c r="O10" i="2"/>
  <c r="J12" i="2" s="1"/>
  <c r="F10" i="2"/>
  <c r="O9" i="2"/>
  <c r="J11" i="2" s="1"/>
  <c r="M9" i="2"/>
  <c r="L11" i="2" s="1"/>
  <c r="F9" i="2"/>
  <c r="O8" i="2"/>
  <c r="G12" i="2" s="1"/>
  <c r="J8" i="2"/>
  <c r="I10" i="2" s="1"/>
  <c r="O7" i="2"/>
  <c r="G11" i="2" s="1"/>
  <c r="J7" i="2"/>
  <c r="I9" i="2" s="1"/>
  <c r="O6" i="2"/>
  <c r="D12" i="2" s="1"/>
  <c r="M6" i="2"/>
  <c r="L6" i="2"/>
  <c r="D10" i="2" s="1"/>
  <c r="I6" i="2"/>
  <c r="D8" i="2" s="1"/>
  <c r="P8" i="2" s="1"/>
  <c r="G6" i="2"/>
  <c r="P6" i="2" s="1"/>
  <c r="M5" i="2"/>
  <c r="F11" i="2" s="1"/>
  <c r="L5" i="2"/>
  <c r="D9" i="2" s="1"/>
  <c r="I5" i="2"/>
  <c r="D7" i="2" s="1"/>
  <c r="M3" i="2"/>
  <c r="J3" i="2"/>
  <c r="G3" i="2"/>
  <c r="D3" i="2"/>
  <c r="D30" i="1"/>
  <c r="B10" i="11" s="1"/>
  <c r="D29" i="1"/>
  <c r="B8" i="11" s="1"/>
  <c r="E15" i="12" s="1"/>
  <c r="D28" i="1"/>
  <c r="B10" i="9" s="1"/>
  <c r="D27" i="1"/>
  <c r="B8" i="9" s="1"/>
  <c r="D25" i="1"/>
  <c r="B10" i="10" s="1"/>
  <c r="D24" i="1"/>
  <c r="B8" i="10" s="1"/>
  <c r="F23" i="10" s="1"/>
  <c r="D23" i="1"/>
  <c r="B10" i="8" s="1"/>
  <c r="D22" i="1"/>
  <c r="B8" i="8" s="1"/>
  <c r="D20" i="1"/>
  <c r="B12" i="11" s="1"/>
  <c r="D19" i="1"/>
  <c r="D18" i="1"/>
  <c r="B12" i="9" s="1"/>
  <c r="F32" i="9" s="1"/>
  <c r="D17" i="1"/>
  <c r="B6" i="9" s="1"/>
  <c r="D15" i="1"/>
  <c r="B12" i="10" s="1"/>
  <c r="F19" i="10" s="1"/>
  <c r="D14" i="1"/>
  <c r="B6" i="10" s="1"/>
  <c r="D13" i="1"/>
  <c r="B12" i="8" s="1"/>
  <c r="F32" i="8" s="1"/>
  <c r="D12" i="1"/>
  <c r="B6" i="8" s="1"/>
  <c r="D10" i="1"/>
  <c r="B14" i="11" s="1"/>
  <c r="S2" i="11" s="1"/>
  <c r="D9" i="1"/>
  <c r="B4" i="11" s="1"/>
  <c r="D8" i="1"/>
  <c r="B14" i="9" s="1"/>
  <c r="D7" i="1"/>
  <c r="B4" i="9" s="1"/>
  <c r="D5" i="1"/>
  <c r="B14" i="10" s="1"/>
  <c r="D4" i="1"/>
  <c r="B4" i="10" s="1"/>
  <c r="F27" i="10" s="1"/>
  <c r="D3" i="1"/>
  <c r="B14" i="8" s="1"/>
  <c r="D2" i="1"/>
  <c r="B4" i="8" s="1"/>
  <c r="S5" i="2" l="1"/>
  <c r="F7" i="2"/>
  <c r="R7" i="2" s="1"/>
  <c r="S5" i="3"/>
  <c r="F7" i="3"/>
  <c r="R7" i="3" s="1"/>
  <c r="S5" i="6"/>
  <c r="F7" i="6"/>
  <c r="R7" i="6" s="1"/>
  <c r="S11" i="2"/>
  <c r="S11" i="3"/>
  <c r="S11" i="5"/>
  <c r="S11" i="6"/>
  <c r="V12" i="11"/>
  <c r="X6" i="11"/>
  <c r="AA12" i="11"/>
  <c r="S5" i="4"/>
  <c r="F7" i="4"/>
  <c r="R7" i="4" s="1"/>
  <c r="S5" i="5"/>
  <c r="F7" i="5"/>
  <c r="R7" i="5" s="1"/>
  <c r="S11" i="4"/>
  <c r="S5" i="7"/>
  <c r="F7" i="7"/>
  <c r="R7" i="7" s="1"/>
  <c r="V9" i="9"/>
  <c r="V8" i="11"/>
  <c r="V13" i="11"/>
  <c r="F8" i="2"/>
  <c r="R8" i="2" s="1"/>
  <c r="R9" i="2"/>
  <c r="R10" i="2"/>
  <c r="R12" i="2"/>
  <c r="V11" i="2" s="1"/>
  <c r="W11" i="2" s="1"/>
  <c r="F8" i="3"/>
  <c r="R8" i="3" s="1"/>
  <c r="R9" i="3"/>
  <c r="R10" i="3"/>
  <c r="AA9" i="3" s="1"/>
  <c r="R12" i="3"/>
  <c r="AA11" i="3" s="1"/>
  <c r="F8" i="4"/>
  <c r="R8" i="4" s="1"/>
  <c r="R9" i="4"/>
  <c r="R10" i="4"/>
  <c r="R12" i="4"/>
  <c r="F8" i="5"/>
  <c r="R8" i="5" s="1"/>
  <c r="R9" i="5"/>
  <c r="R10" i="5"/>
  <c r="V9" i="5" s="1"/>
  <c r="R12" i="5"/>
  <c r="F8" i="6"/>
  <c r="R8" i="6" s="1"/>
  <c r="R9" i="6"/>
  <c r="R10" i="6"/>
  <c r="R12" i="6"/>
  <c r="AA11" i="6" s="1"/>
  <c r="R8" i="7"/>
  <c r="R9" i="7"/>
  <c r="R10" i="7"/>
  <c r="AA9" i="7" s="1"/>
  <c r="R12" i="7"/>
  <c r="AA11" i="7" s="1"/>
  <c r="X6" i="8"/>
  <c r="X8" i="9"/>
  <c r="X7" i="11"/>
  <c r="P10" i="2"/>
  <c r="AA9" i="2" s="1"/>
  <c r="R11" i="2"/>
  <c r="P10" i="3"/>
  <c r="R11" i="3"/>
  <c r="P10" i="4"/>
  <c r="AA9" i="4" s="1"/>
  <c r="R11" i="4"/>
  <c r="P10" i="5"/>
  <c r="R11" i="5"/>
  <c r="P10" i="6"/>
  <c r="AA9" i="6" s="1"/>
  <c r="R11" i="6"/>
  <c r="R11" i="7"/>
  <c r="X7" i="9"/>
  <c r="G2" i="11"/>
  <c r="X12" i="11"/>
  <c r="P10" i="7"/>
  <c r="S11" i="7"/>
  <c r="AA8" i="8"/>
  <c r="V13" i="8"/>
  <c r="X14" i="8"/>
  <c r="X6" i="9"/>
  <c r="X9" i="9"/>
  <c r="X10" i="9"/>
  <c r="AA10" i="10"/>
  <c r="F18" i="11"/>
  <c r="V15" i="11"/>
  <c r="P12" i="2"/>
  <c r="P12" i="3"/>
  <c r="P12" i="4"/>
  <c r="V11" i="4" s="1"/>
  <c r="W11" i="4" s="1"/>
  <c r="P12" i="5"/>
  <c r="AA11" i="5" s="1"/>
  <c r="P12" i="6"/>
  <c r="X13" i="8"/>
  <c r="E11" i="12"/>
  <c r="F30" i="8"/>
  <c r="F26" i="8"/>
  <c r="F28" i="8"/>
  <c r="G2" i="8"/>
  <c r="F21" i="10"/>
  <c r="F25" i="10"/>
  <c r="F28" i="11"/>
  <c r="E19" i="12"/>
  <c r="E38" i="12"/>
  <c r="E62" i="12" s="1"/>
  <c r="F26" i="11"/>
  <c r="AA12" i="8"/>
  <c r="V12" i="8"/>
  <c r="V8" i="8"/>
  <c r="X11" i="8"/>
  <c r="V12" i="9"/>
  <c r="V13" i="9"/>
  <c r="C11" i="12"/>
  <c r="E33" i="12" s="1"/>
  <c r="E56" i="12" s="1"/>
  <c r="C26" i="8"/>
  <c r="C22" i="8"/>
  <c r="F31" i="8"/>
  <c r="F29" i="8"/>
  <c r="F18" i="8"/>
  <c r="S2" i="8"/>
  <c r="C32" i="9"/>
  <c r="C28" i="9"/>
  <c r="E6" i="12"/>
  <c r="F22" i="9"/>
  <c r="F24" i="9"/>
  <c r="F20" i="9"/>
  <c r="M2" i="9"/>
  <c r="C32" i="11"/>
  <c r="C28" i="11"/>
  <c r="M2" i="11"/>
  <c r="E23" i="12"/>
  <c r="F24" i="11"/>
  <c r="F20" i="11"/>
  <c r="F22" i="11"/>
  <c r="V9" i="8"/>
  <c r="X10" i="8"/>
  <c r="X15" i="8"/>
  <c r="X11" i="9"/>
  <c r="AA12" i="9"/>
  <c r="C3" i="12"/>
  <c r="C30" i="8"/>
  <c r="C24" i="8"/>
  <c r="C18" i="8"/>
  <c r="D2" i="8"/>
  <c r="C30" i="9"/>
  <c r="C24" i="9"/>
  <c r="C18" i="9"/>
  <c r="F27" i="9"/>
  <c r="F21" i="9"/>
  <c r="D2" i="9"/>
  <c r="C2" i="12"/>
  <c r="C31" i="8"/>
  <c r="C27" i="8"/>
  <c r="C20" i="8"/>
  <c r="J2" i="8"/>
  <c r="C31" i="9"/>
  <c r="C27" i="9"/>
  <c r="C20" i="9"/>
  <c r="E10" i="12"/>
  <c r="F25" i="9"/>
  <c r="F23" i="9"/>
  <c r="J2" i="9"/>
  <c r="S9" i="2"/>
  <c r="P9" i="2"/>
  <c r="AB9" i="2" s="1"/>
  <c r="S9" i="3"/>
  <c r="P9" i="3"/>
  <c r="AB9" i="3" s="1"/>
  <c r="S9" i="4"/>
  <c r="P9" i="4"/>
  <c r="AB9" i="4" s="1"/>
  <c r="S9" i="5"/>
  <c r="P9" i="5"/>
  <c r="AB9" i="5" s="1"/>
  <c r="S9" i="6"/>
  <c r="P9" i="6"/>
  <c r="AB9" i="6" s="1"/>
  <c r="S9" i="7"/>
  <c r="P9" i="7"/>
  <c r="AB9" i="7" s="1"/>
  <c r="C7" i="12"/>
  <c r="C32" i="8"/>
  <c r="C28" i="8"/>
  <c r="D6" i="8"/>
  <c r="V6" i="8" s="1"/>
  <c r="X4" i="8"/>
  <c r="D7" i="8"/>
  <c r="V7" i="8" s="1"/>
  <c r="Y6" i="8" s="1"/>
  <c r="X5" i="8"/>
  <c r="C23" i="9"/>
  <c r="C19" i="9"/>
  <c r="F6" i="10"/>
  <c r="X6" i="10" s="1"/>
  <c r="V4" i="10"/>
  <c r="C23" i="12"/>
  <c r="E42" i="12" s="1"/>
  <c r="E68" i="12" s="1"/>
  <c r="C26" i="10"/>
  <c r="C22" i="10"/>
  <c r="F18" i="10"/>
  <c r="S2" i="10"/>
  <c r="F8" i="10"/>
  <c r="AA4" i="10"/>
  <c r="D6" i="11"/>
  <c r="V6" i="11" s="1"/>
  <c r="X4" i="11"/>
  <c r="D7" i="11"/>
  <c r="V7" i="11" s="1"/>
  <c r="X5" i="11"/>
  <c r="E27" i="12"/>
  <c r="E48" i="12" s="1"/>
  <c r="E32" i="12"/>
  <c r="AA7" i="2"/>
  <c r="R6" i="2"/>
  <c r="V5" i="2" s="1"/>
  <c r="W5" i="2" s="1"/>
  <c r="P11" i="2"/>
  <c r="AB11" i="2" s="1"/>
  <c r="V7" i="2"/>
  <c r="AA7" i="3"/>
  <c r="R6" i="3"/>
  <c r="V5" i="3" s="1"/>
  <c r="W5" i="3" s="1"/>
  <c r="P11" i="3"/>
  <c r="V7" i="3"/>
  <c r="AA7" i="4"/>
  <c r="R6" i="4"/>
  <c r="V5" i="4" s="1"/>
  <c r="P11" i="4"/>
  <c r="AB11" i="4" s="1"/>
  <c r="V7" i="4"/>
  <c r="AA11" i="4"/>
  <c r="AA7" i="5"/>
  <c r="R6" i="5"/>
  <c r="V5" i="5" s="1"/>
  <c r="W5" i="5" s="1"/>
  <c r="P11" i="5"/>
  <c r="AB11" i="5" s="1"/>
  <c r="V7" i="5"/>
  <c r="AA7" i="6"/>
  <c r="R6" i="6"/>
  <c r="V5" i="6" s="1"/>
  <c r="W5" i="6" s="1"/>
  <c r="P11" i="6"/>
  <c r="AB11" i="6" s="1"/>
  <c r="V7" i="6"/>
  <c r="AA7" i="7"/>
  <c r="R6" i="7"/>
  <c r="V5" i="7" s="1"/>
  <c r="W5" i="7" s="1"/>
  <c r="P11" i="7"/>
  <c r="AB11" i="7" s="1"/>
  <c r="V7" i="7"/>
  <c r="V4" i="8"/>
  <c r="AA4" i="8"/>
  <c r="V5" i="8"/>
  <c r="V14" i="8"/>
  <c r="V15" i="8"/>
  <c r="Y14" i="8" s="1"/>
  <c r="F20" i="8"/>
  <c r="F22" i="8"/>
  <c r="F24" i="8"/>
  <c r="V10" i="8"/>
  <c r="V11" i="8"/>
  <c r="Y10" i="8" s="1"/>
  <c r="AA10" i="9"/>
  <c r="V8" i="9"/>
  <c r="V10" i="9"/>
  <c r="V11" i="9"/>
  <c r="F28" i="9"/>
  <c r="X8" i="10"/>
  <c r="AA8" i="10"/>
  <c r="AA12" i="10"/>
  <c r="F31" i="10"/>
  <c r="AA14" i="10"/>
  <c r="V4" i="11"/>
  <c r="AA8" i="11"/>
  <c r="X10" i="11"/>
  <c r="V14" i="11"/>
  <c r="X14" i="11"/>
  <c r="X15" i="11"/>
  <c r="C27" i="12"/>
  <c r="E3" i="12"/>
  <c r="E26" i="12" s="1"/>
  <c r="E46" i="12" s="1"/>
  <c r="E41" i="12"/>
  <c r="C26" i="9"/>
  <c r="C22" i="9"/>
  <c r="E2" i="12"/>
  <c r="F31" i="9"/>
  <c r="F29" i="9"/>
  <c r="C26" i="11"/>
  <c r="C22" i="11"/>
  <c r="E22" i="12"/>
  <c r="F31" i="11"/>
  <c r="F29" i="11"/>
  <c r="C10" i="12"/>
  <c r="C33" i="12" s="1"/>
  <c r="E55" i="12" s="1"/>
  <c r="C29" i="8"/>
  <c r="C25" i="8"/>
  <c r="C21" i="8"/>
  <c r="P2" i="8"/>
  <c r="C22" i="12"/>
  <c r="C29" i="10"/>
  <c r="C25" i="10"/>
  <c r="C21" i="10"/>
  <c r="P2" i="10"/>
  <c r="F32" i="10"/>
  <c r="C29" i="9"/>
  <c r="C25" i="9"/>
  <c r="C21" i="9"/>
  <c r="F19" i="9"/>
  <c r="P2" i="9"/>
  <c r="C29" i="11"/>
  <c r="C25" i="11"/>
  <c r="C21" i="11"/>
  <c r="P2" i="11"/>
  <c r="E18" i="12"/>
  <c r="F19" i="11"/>
  <c r="C15" i="12"/>
  <c r="C32" i="10"/>
  <c r="C28" i="10"/>
  <c r="F24" i="10"/>
  <c r="F22" i="10"/>
  <c r="F20" i="10"/>
  <c r="S7" i="2"/>
  <c r="W7" i="2" s="1"/>
  <c r="P7" i="2"/>
  <c r="AB7" i="2" s="1"/>
  <c r="S7" i="3"/>
  <c r="W7" i="3" s="1"/>
  <c r="P7" i="3"/>
  <c r="P7" i="4"/>
  <c r="S7" i="5"/>
  <c r="W7" i="5" s="1"/>
  <c r="P7" i="5"/>
  <c r="AB7" i="5" s="1"/>
  <c r="S7" i="6"/>
  <c r="W7" i="6" s="1"/>
  <c r="P7" i="6"/>
  <c r="AB7" i="6" s="1"/>
  <c r="S7" i="7"/>
  <c r="W7" i="7" s="1"/>
  <c r="P7" i="7"/>
  <c r="AB7" i="7" s="1"/>
  <c r="C6" i="12"/>
  <c r="C23" i="8"/>
  <c r="C19" i="8"/>
  <c r="D6" i="9"/>
  <c r="V6" i="9" s="1"/>
  <c r="X4" i="9"/>
  <c r="D7" i="9"/>
  <c r="V7" i="9" s="1"/>
  <c r="Y6" i="9" s="1"/>
  <c r="X5" i="9"/>
  <c r="F7" i="10"/>
  <c r="X7" i="10" s="1"/>
  <c r="V5" i="10"/>
  <c r="C19" i="12"/>
  <c r="C23" i="10"/>
  <c r="C19" i="10"/>
  <c r="F30" i="10"/>
  <c r="F28" i="10"/>
  <c r="F26" i="10"/>
  <c r="G2" i="10"/>
  <c r="E30" i="12"/>
  <c r="E52" i="12" s="1"/>
  <c r="R5" i="2"/>
  <c r="AA5" i="2"/>
  <c r="R5" i="3"/>
  <c r="V9" i="3"/>
  <c r="V11" i="3"/>
  <c r="W11" i="3" s="1"/>
  <c r="R5" i="4"/>
  <c r="AA5" i="4"/>
  <c r="V9" i="4"/>
  <c r="R5" i="5"/>
  <c r="AA5" i="5"/>
  <c r="AA9" i="5"/>
  <c r="R5" i="6"/>
  <c r="AA5" i="6"/>
  <c r="R5" i="7"/>
  <c r="V9" i="7"/>
  <c r="V11" i="7"/>
  <c r="W11" i="7" s="1"/>
  <c r="M2" i="8"/>
  <c r="X8" i="8"/>
  <c r="AA10" i="8"/>
  <c r="Z10" i="8" s="1"/>
  <c r="X9" i="8"/>
  <c r="F19" i="8"/>
  <c r="F21" i="8"/>
  <c r="F23" i="8"/>
  <c r="F25" i="8"/>
  <c r="F27" i="8"/>
  <c r="AA14" i="8"/>
  <c r="G2" i="9"/>
  <c r="S2" i="9"/>
  <c r="V4" i="9"/>
  <c r="AA4" i="9"/>
  <c r="V5" i="9"/>
  <c r="X12" i="9"/>
  <c r="F18" i="9"/>
  <c r="V14" i="9"/>
  <c r="V15" i="9"/>
  <c r="Y14" i="9" s="1"/>
  <c r="F26" i="9"/>
  <c r="X14" i="9"/>
  <c r="X15" i="9"/>
  <c r="F30" i="9"/>
  <c r="M2" i="10"/>
  <c r="X9" i="10"/>
  <c r="Y8" i="10" s="1"/>
  <c r="V8" i="10"/>
  <c r="X11" i="10"/>
  <c r="V12" i="10"/>
  <c r="V13" i="10"/>
  <c r="F29" i="10"/>
  <c r="AA4" i="11"/>
  <c r="V5" i="11"/>
  <c r="Y4" i="11" s="1"/>
  <c r="X13" i="11"/>
  <c r="V9" i="11"/>
  <c r="V10" i="11"/>
  <c r="V11" i="11"/>
  <c r="Y10" i="11" s="1"/>
  <c r="F32" i="11"/>
  <c r="C30" i="12"/>
  <c r="E7" i="12"/>
  <c r="E29" i="12" s="1"/>
  <c r="E49" i="12" s="1"/>
  <c r="E35" i="12"/>
  <c r="E57" i="12" s="1"/>
  <c r="C18" i="12"/>
  <c r="C30" i="10"/>
  <c r="C24" i="10"/>
  <c r="C18" i="10"/>
  <c r="D2" i="10"/>
  <c r="C30" i="11"/>
  <c r="C24" i="11"/>
  <c r="C18" i="11"/>
  <c r="D2" i="11"/>
  <c r="C14" i="12"/>
  <c r="C36" i="12" s="1"/>
  <c r="E60" i="12" s="1"/>
  <c r="C31" i="10"/>
  <c r="C27" i="10"/>
  <c r="C20" i="10"/>
  <c r="J2" i="10"/>
  <c r="C31" i="11"/>
  <c r="C27" i="11"/>
  <c r="C20" i="11"/>
  <c r="J2" i="11"/>
  <c r="D6" i="10"/>
  <c r="V6" i="10" s="1"/>
  <c r="X4" i="10"/>
  <c r="D7" i="10"/>
  <c r="V7" i="10" s="1"/>
  <c r="Y6" i="10" s="1"/>
  <c r="X5" i="10"/>
  <c r="C23" i="11"/>
  <c r="C19" i="11"/>
  <c r="C39" i="12"/>
  <c r="C42" i="12"/>
  <c r="E53" i="12"/>
  <c r="E36" i="12"/>
  <c r="E59" i="12" s="1"/>
  <c r="E39" i="12"/>
  <c r="E64" i="12" s="1"/>
  <c r="E65" i="12"/>
  <c r="P5" i="2"/>
  <c r="P5" i="3"/>
  <c r="P5" i="4"/>
  <c r="AB5" i="4" s="1"/>
  <c r="P5" i="5"/>
  <c r="AB5" i="5" s="1"/>
  <c r="P5" i="6"/>
  <c r="P5" i="7"/>
  <c r="AA6" i="8"/>
  <c r="Z6" i="8" s="1"/>
  <c r="AA6" i="9"/>
  <c r="X13" i="9"/>
  <c r="AA14" i="9"/>
  <c r="Z14" i="9" s="1"/>
  <c r="X12" i="10"/>
  <c r="X13" i="10"/>
  <c r="V14" i="10"/>
  <c r="V15" i="10"/>
  <c r="Y14" i="10" s="1"/>
  <c r="V10" i="10"/>
  <c r="V11" i="10"/>
  <c r="X8" i="11"/>
  <c r="AA10" i="11"/>
  <c r="X9" i="11"/>
  <c r="F21" i="11"/>
  <c r="F23" i="11"/>
  <c r="F25" i="11"/>
  <c r="F27" i="11"/>
  <c r="AA14" i="11"/>
  <c r="E14" i="12"/>
  <c r="C35" i="12" s="1"/>
  <c r="E58" i="12" s="1"/>
  <c r="E47" i="12"/>
  <c r="E51" i="12"/>
  <c r="E63" i="12"/>
  <c r="E67" i="12"/>
  <c r="AA6" i="10"/>
  <c r="Z6" i="10" s="1"/>
  <c r="C26" i="12"/>
  <c r="E45" i="12" s="1"/>
  <c r="C29" i="12"/>
  <c r="E50" i="12" s="1"/>
  <c r="C32" i="12"/>
  <c r="E54" i="12" s="1"/>
  <c r="C38" i="12"/>
  <c r="E61" i="12" s="1"/>
  <c r="C41" i="12"/>
  <c r="E66" i="12" s="1"/>
  <c r="AB5" i="3" l="1"/>
  <c r="V11" i="6"/>
  <c r="W11" i="6" s="1"/>
  <c r="AB7" i="4"/>
  <c r="AB5" i="6"/>
  <c r="Z14" i="8"/>
  <c r="V9" i="6"/>
  <c r="V11" i="5"/>
  <c r="W11" i="5" s="1"/>
  <c r="V9" i="2"/>
  <c r="S7" i="4"/>
  <c r="W7" i="4" s="1"/>
  <c r="Y4" i="8"/>
  <c r="AA11" i="2"/>
  <c r="Y8" i="9"/>
  <c r="Z8" i="9" s="1"/>
  <c r="Z10" i="11"/>
  <c r="AB5" i="7"/>
  <c r="Y4" i="9"/>
  <c r="AB5" i="2"/>
  <c r="AA6" i="11"/>
  <c r="Y10" i="10"/>
  <c r="Z10" i="10" s="1"/>
  <c r="Z6" i="9"/>
  <c r="Y12" i="11"/>
  <c r="Z12" i="11" s="1"/>
  <c r="AA5" i="7"/>
  <c r="AA5" i="3"/>
  <c r="AB7" i="3"/>
  <c r="Y14" i="11"/>
  <c r="Y10" i="9"/>
  <c r="Z10" i="9" s="1"/>
  <c r="Z4" i="8"/>
  <c r="W5" i="4"/>
  <c r="AB11" i="3"/>
  <c r="Y6" i="11"/>
  <c r="Y12" i="8"/>
  <c r="Z12" i="8" s="1"/>
  <c r="AD12" i="8" s="1"/>
  <c r="Z4" i="11"/>
  <c r="Y12" i="10"/>
  <c r="Z12" i="10" s="1"/>
  <c r="AD12" i="10" s="1"/>
  <c r="Z4" i="9"/>
  <c r="Z14" i="10"/>
  <c r="Y12" i="9"/>
  <c r="Z12" i="9" s="1"/>
  <c r="AD12" i="9" s="1"/>
  <c r="Z14" i="11"/>
  <c r="Y8" i="11"/>
  <c r="Z8" i="11" s="1"/>
  <c r="Y4" i="10"/>
  <c r="Z4" i="10" s="1"/>
  <c r="Z8" i="10"/>
  <c r="W9" i="7"/>
  <c r="X9" i="7" s="1"/>
  <c r="W9" i="6"/>
  <c r="X9" i="6" s="1"/>
  <c r="W9" i="5"/>
  <c r="X9" i="5" s="1"/>
  <c r="W9" i="4"/>
  <c r="X9" i="4" s="1"/>
  <c r="W9" i="3"/>
  <c r="X9" i="3" s="1"/>
  <c r="W9" i="2"/>
  <c r="X9" i="2" s="1"/>
  <c r="Y8" i="8"/>
  <c r="Z8" i="8" s="1"/>
  <c r="AD14" i="9" l="1"/>
  <c r="AD10" i="9"/>
  <c r="AD8" i="8"/>
  <c r="Z6" i="11"/>
  <c r="AD8" i="11" s="1"/>
  <c r="AD4" i="10"/>
  <c r="AD10" i="10"/>
  <c r="AD6" i="10"/>
  <c r="AD4" i="9"/>
  <c r="AD8" i="9"/>
  <c r="X7" i="2"/>
  <c r="X7" i="4"/>
  <c r="X7" i="6"/>
  <c r="AD8" i="10"/>
  <c r="X7" i="3"/>
  <c r="X7" i="5"/>
  <c r="X7" i="7"/>
  <c r="AD10" i="8"/>
  <c r="AD6" i="9"/>
  <c r="X5" i="4"/>
  <c r="X11" i="2"/>
  <c r="X11" i="6"/>
  <c r="X5" i="5"/>
  <c r="X11" i="3"/>
  <c r="X11" i="7"/>
  <c r="AD4" i="8"/>
  <c r="AD14" i="10"/>
  <c r="AD14" i="8"/>
  <c r="AD6" i="8"/>
  <c r="X5" i="2"/>
  <c r="X5" i="6"/>
  <c r="X11" i="4"/>
  <c r="AD12" i="11"/>
  <c r="X5" i="3"/>
  <c r="X5" i="7"/>
  <c r="X11" i="5"/>
  <c r="AD6" i="11" l="1"/>
  <c r="AD14" i="11"/>
  <c r="AD4" i="11"/>
  <c r="AD10" i="11"/>
</calcChain>
</file>

<file path=xl/sharedStrings.xml><?xml version="1.0" encoding="utf-8"?>
<sst xmlns="http://schemas.openxmlformats.org/spreadsheetml/2006/main" count="1807" uniqueCount="142">
  <si>
    <t>1.A</t>
  </si>
  <si>
    <t>2.A</t>
  </si>
  <si>
    <t>3.A</t>
  </si>
  <si>
    <t>4.A</t>
  </si>
  <si>
    <t>1.B</t>
  </si>
  <si>
    <t>2.B</t>
  </si>
  <si>
    <t>3.B</t>
  </si>
  <si>
    <t>4.B</t>
  </si>
  <si>
    <t>1.C</t>
  </si>
  <si>
    <t>2.C</t>
  </si>
  <si>
    <t>3.C</t>
  </si>
  <si>
    <t>4.C</t>
  </si>
  <si>
    <t>1.D</t>
  </si>
  <si>
    <t>2.D</t>
  </si>
  <si>
    <t>3.D</t>
  </si>
  <si>
    <t>4.D</t>
  </si>
  <si>
    <t>1.E</t>
  </si>
  <si>
    <t>2.E</t>
  </si>
  <si>
    <t>3.E</t>
  </si>
  <si>
    <t>4.E</t>
  </si>
  <si>
    <t>1.F</t>
  </si>
  <si>
    <t>2.F</t>
  </si>
  <si>
    <t>3.F</t>
  </si>
  <si>
    <t>4.F</t>
  </si>
  <si>
    <t>Skupina</t>
  </si>
  <si>
    <t>Skóre</t>
  </si>
  <si>
    <t>Body</t>
  </si>
  <si>
    <t>Pořadí</t>
  </si>
  <si>
    <t>Poměr míčů</t>
  </si>
  <si>
    <t>Poměr setů</t>
  </si>
  <si>
    <t>A</t>
  </si>
  <si>
    <t>1.</t>
  </si>
  <si>
    <t>České Budějovice</t>
  </si>
  <si>
    <t>:</t>
  </si>
  <si>
    <t>2.</t>
  </si>
  <si>
    <t>Ostrava</t>
  </si>
  <si>
    <t>3.</t>
  </si>
  <si>
    <t>Púchov</t>
  </si>
  <si>
    <t>4.</t>
  </si>
  <si>
    <t>Přerov C</t>
  </si>
  <si>
    <t>Klíč</t>
  </si>
  <si>
    <t>Soupeři</t>
  </si>
  <si>
    <t>Sety</t>
  </si>
  <si>
    <t>Míče</t>
  </si>
  <si>
    <t>1. Set</t>
  </si>
  <si>
    <t>2. Set</t>
  </si>
  <si>
    <t>3. Set</t>
  </si>
  <si>
    <t>Kurt</t>
  </si>
  <si>
    <t>Rozh</t>
  </si>
  <si>
    <t>1 - 4</t>
  </si>
  <si>
    <t>-</t>
  </si>
  <si>
    <t>2 - 3</t>
  </si>
  <si>
    <t>3 - 1</t>
  </si>
  <si>
    <t>4 - 2</t>
  </si>
  <si>
    <t>5.</t>
  </si>
  <si>
    <t>1 - 2</t>
  </si>
  <si>
    <t>6.</t>
  </si>
  <si>
    <t>3 - 4</t>
  </si>
  <si>
    <t>B</t>
  </si>
  <si>
    <t>Český Krumlov</t>
  </si>
  <si>
    <t>Vyškov</t>
  </si>
  <si>
    <t>Schweriner</t>
  </si>
  <si>
    <t>Přerov B</t>
  </si>
  <si>
    <t>C</t>
  </si>
  <si>
    <t>Přerov A</t>
  </si>
  <si>
    <t>Krnov</t>
  </si>
  <si>
    <t>Čadca</t>
  </si>
  <si>
    <t>Olomouc</t>
  </si>
  <si>
    <t>D</t>
  </si>
  <si>
    <t>Kometa Praha</t>
  </si>
  <si>
    <t>Nový Jičín</t>
  </si>
  <si>
    <t>Skalica B</t>
  </si>
  <si>
    <t>Znojmo</t>
  </si>
  <si>
    <t>E</t>
  </si>
  <si>
    <t>Havl.Brod</t>
  </si>
  <si>
    <t>Přerov D</t>
  </si>
  <si>
    <t>Levice</t>
  </si>
  <si>
    <t>Česká Třebová</t>
  </si>
  <si>
    <t>F</t>
  </si>
  <si>
    <t>Mikulova Praha</t>
  </si>
  <si>
    <t>Skalica A</t>
  </si>
  <si>
    <t>Bratislava</t>
  </si>
  <si>
    <t>Raškovice</t>
  </si>
  <si>
    <t>SEMIFINÁLE</t>
  </si>
  <si>
    <t>1 - 6</t>
  </si>
  <si>
    <t>2 - 5</t>
  </si>
  <si>
    <t>5 - 1</t>
  </si>
  <si>
    <t>6 - 4</t>
  </si>
  <si>
    <t>7.</t>
  </si>
  <si>
    <t>8.</t>
  </si>
  <si>
    <t>5 - 3</t>
  </si>
  <si>
    <t>9.</t>
  </si>
  <si>
    <t>6 - 2</t>
  </si>
  <si>
    <t>10.</t>
  </si>
  <si>
    <t>11.</t>
  </si>
  <si>
    <t>12.</t>
  </si>
  <si>
    <t>5 - 6</t>
  </si>
  <si>
    <t>13.</t>
  </si>
  <si>
    <t>14.</t>
  </si>
  <si>
    <t>3 - 6</t>
  </si>
  <si>
    <t>15.</t>
  </si>
  <si>
    <t>4 - 5</t>
  </si>
  <si>
    <t>kurt A</t>
  </si>
  <si>
    <t>2.Set</t>
  </si>
  <si>
    <t>1.SFA - 2.SFB</t>
  </si>
  <si>
    <t>2.SFA - 1.SFB</t>
  </si>
  <si>
    <t>kurt B</t>
  </si>
  <si>
    <t>3.SFA - 4.SFB</t>
  </si>
  <si>
    <t>4.SFA - 3.SFB</t>
  </si>
  <si>
    <t>kurt C</t>
  </si>
  <si>
    <t>5.SFA - 6.SFB</t>
  </si>
  <si>
    <t>6.SFA - 5.SFB</t>
  </si>
  <si>
    <t>ZŠ Svisle</t>
  </si>
  <si>
    <t>1.SFC - 2.SFD</t>
  </si>
  <si>
    <t>2.SFC - 1.SFD</t>
  </si>
  <si>
    <t xml:space="preserve">ZŠ Želatovská </t>
  </si>
  <si>
    <t>3.SFC - 4.SFD</t>
  </si>
  <si>
    <t>4.SFC - 3.SFD</t>
  </si>
  <si>
    <t>SŠT Kouřilkova</t>
  </si>
  <si>
    <t>5.SFC - 6.SFD</t>
  </si>
  <si>
    <t>6.SFC - 5.SFD</t>
  </si>
  <si>
    <t>V1 - V2</t>
  </si>
  <si>
    <t>P1 - P2</t>
  </si>
  <si>
    <t>V3 - V4</t>
  </si>
  <si>
    <t>P3 - P4</t>
  </si>
  <si>
    <t>V5 - V6</t>
  </si>
  <si>
    <t>P5 - P6</t>
  </si>
  <si>
    <t>V7 - V8</t>
  </si>
  <si>
    <t>P7 - P8</t>
  </si>
  <si>
    <t>V9 - V10</t>
  </si>
  <si>
    <t>P9 - P10</t>
  </si>
  <si>
    <t>V11 - V12</t>
  </si>
  <si>
    <t>P11 - P12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</si>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</sst>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color rgb="FF0070C0"/>
      <name val="Arial CE"/>
      <charset val="238"/>
    </font>
    <font>
      <b/>
      <sz val="10"/>
      <color indexed="17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20"/>
      <name val="Calibri"/>
      <family val="2"/>
      <charset val="238"/>
    </font>
    <font>
      <sz val="12"/>
      <name val="Calibri"/>
      <family val="2"/>
      <charset val="238"/>
    </font>
    <font>
      <b/>
      <sz val="26"/>
      <name val="Calibri"/>
      <family val="2"/>
      <charset val="238"/>
    </font>
    <font>
      <b/>
      <sz val="1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48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8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6"/>
      <color indexed="10"/>
      <name val="Calibri"/>
      <family val="2"/>
      <charset val="238"/>
    </font>
    <font>
      <sz val="12"/>
      <name val="Comic Sans MS"/>
      <family val="4"/>
      <charset val="238"/>
    </font>
    <font>
      <b/>
      <sz val="12"/>
      <name val="Comic Sans MS"/>
      <family val="4"/>
      <charset val="238"/>
    </font>
    <font>
      <b/>
      <sz val="8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u/>
      <sz val="12"/>
      <name val="Comic Sans MS"/>
      <family val="4"/>
      <charset val="238"/>
    </font>
    <font>
      <b/>
      <sz val="12"/>
      <color indexed="10"/>
      <name val="Comic Sans MS"/>
      <family val="4"/>
      <charset val="238"/>
    </font>
    <font>
      <b/>
      <sz val="18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2"/>
      <color rgb="FFFF0000"/>
      <name val="Comic Sans MS"/>
      <family val="4"/>
      <charset val="238"/>
    </font>
    <font>
      <sz val="12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2"/>
      <color rgb="FFFF0000"/>
      <name val="Comic Sans MS"/>
      <family val="4"/>
    </font>
    <font>
      <sz val="12"/>
      <color rgb="FFFF0000"/>
      <name val="Comic Sans MS"/>
      <family val="4"/>
    </font>
    <font>
      <sz val="10"/>
      <color rgb="FFFF0000"/>
      <name val="Comic Sans MS"/>
      <family val="4"/>
    </font>
    <font>
      <b/>
      <sz val="10"/>
      <color rgb="FFFF0000"/>
      <name val="Comic Sans MS"/>
      <family val="4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2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textRotation="90"/>
    </xf>
    <xf numFmtId="0" fontId="15" fillId="0" borderId="12" xfId="1" applyFont="1" applyBorder="1" applyAlignment="1">
      <alignment horizontal="center" vertical="center" textRotation="90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23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12" fillId="3" borderId="33" xfId="1" applyFont="1" applyFill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3" fillId="0" borderId="36" xfId="1" applyFont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3" fillId="3" borderId="38" xfId="1" applyFont="1" applyFill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center" vertical="center" textRotation="90"/>
    </xf>
    <xf numFmtId="0" fontId="15" fillId="0" borderId="3" xfId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49" fontId="12" fillId="0" borderId="44" xfId="1" applyNumberFormat="1" applyFont="1" applyBorder="1" applyAlignment="1">
      <alignment horizontal="center" vertical="center"/>
    </xf>
    <xf numFmtId="0" fontId="12" fillId="0" borderId="45" xfId="1" applyFont="1" applyBorder="1" applyAlignment="1" applyProtection="1">
      <alignment horizontal="center" vertical="center"/>
      <protection locked="0"/>
    </xf>
    <xf numFmtId="0" fontId="15" fillId="0" borderId="44" xfId="1" applyFont="1" applyBorder="1" applyAlignment="1">
      <alignment horizontal="center" vertical="center"/>
    </xf>
    <xf numFmtId="0" fontId="12" fillId="0" borderId="44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46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5" fillId="0" borderId="28" xfId="1" applyFont="1" applyBorder="1" applyAlignment="1">
      <alignment horizontal="center" vertical="center"/>
    </xf>
    <xf numFmtId="49" fontId="12" fillId="0" borderId="26" xfId="1" applyNumberFormat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49" fontId="12" fillId="0" borderId="48" xfId="1" applyNumberFormat="1" applyFont="1" applyBorder="1" applyAlignment="1">
      <alignment horizontal="center" vertical="center"/>
    </xf>
    <xf numFmtId="0" fontId="12" fillId="0" borderId="49" xfId="1" applyFont="1" applyBorder="1" applyAlignment="1" applyProtection="1">
      <alignment horizontal="center" vertical="center"/>
      <protection locked="0"/>
    </xf>
    <xf numFmtId="0" fontId="15" fillId="0" borderId="48" xfId="1" applyFont="1" applyBorder="1" applyAlignment="1">
      <alignment horizontal="center" vertical="center"/>
    </xf>
    <xf numFmtId="0" fontId="12" fillId="0" borderId="48" xfId="1" applyFont="1" applyBorder="1" applyAlignment="1" applyProtection="1">
      <alignment horizontal="center" vertical="center"/>
      <protection locked="0"/>
    </xf>
    <xf numFmtId="0" fontId="12" fillId="0" borderId="47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47" xfId="1" applyFont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center" vertical="center"/>
      <protection locked="0"/>
    </xf>
    <xf numFmtId="0" fontId="12" fillId="0" borderId="28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49" fontId="12" fillId="0" borderId="52" xfId="1" applyNumberFormat="1" applyFont="1" applyBorder="1" applyAlignment="1">
      <alignment horizontal="center" vertical="center"/>
    </xf>
    <xf numFmtId="0" fontId="12" fillId="0" borderId="7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>
      <alignment horizontal="center" vertical="center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3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2" fillId="0" borderId="51" xfId="1" applyFont="1" applyBorder="1" applyAlignment="1" applyProtection="1">
      <alignment horizontal="center" vertical="center"/>
      <protection locked="0"/>
    </xf>
    <xf numFmtId="0" fontId="12" fillId="0" borderId="52" xfId="1" applyFont="1" applyBorder="1" applyAlignment="1">
      <alignment horizontal="center" vertical="center"/>
    </xf>
    <xf numFmtId="0" fontId="12" fillId="0" borderId="53" xfId="1" applyFont="1" applyBorder="1" applyAlignment="1" applyProtection="1">
      <alignment horizontal="center" vertical="center"/>
      <protection locked="0"/>
    </xf>
    <xf numFmtId="0" fontId="12" fillId="0" borderId="52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5" fillId="0" borderId="0" xfId="2" applyFont="1" applyAlignment="1">
      <alignment horizontal="center" vertical="center"/>
    </xf>
    <xf numFmtId="0" fontId="15" fillId="0" borderId="4" xfId="2" applyFont="1" applyBorder="1" applyAlignment="1">
      <alignment horizontal="center" vertical="center" textRotation="90"/>
    </xf>
    <xf numFmtId="0" fontId="12" fillId="0" borderId="0" xfId="2" applyFont="1" applyAlignment="1">
      <alignment horizontal="center" vertical="center"/>
    </xf>
    <xf numFmtId="0" fontId="15" fillId="0" borderId="10" xfId="2" applyFont="1" applyBorder="1" applyAlignment="1">
      <alignment horizontal="center" vertical="center" textRotation="90"/>
    </xf>
    <xf numFmtId="0" fontId="12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2" fillId="3" borderId="22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23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3" borderId="0" xfId="2" applyFont="1" applyFill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12" fillId="3" borderId="29" xfId="2" applyFont="1" applyFill="1" applyBorder="1" applyAlignment="1">
      <alignment horizontal="center" vertical="center"/>
    </xf>
    <xf numFmtId="0" fontId="12" fillId="3" borderId="31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8" fillId="0" borderId="29" xfId="2" applyFont="1" applyBorder="1" applyAlignment="1">
      <alignment horizontal="center" vertical="center"/>
    </xf>
    <xf numFmtId="0" fontId="23" fillId="3" borderId="20" xfId="2" applyFont="1" applyFill="1" applyBorder="1" applyAlignment="1">
      <alignment horizontal="center" vertical="center"/>
    </xf>
    <xf numFmtId="0" fontId="23" fillId="3" borderId="23" xfId="2" applyFont="1" applyFill="1" applyBorder="1" applyAlignment="1">
      <alignment horizontal="center" vertical="center"/>
    </xf>
    <xf numFmtId="0" fontId="23" fillId="3" borderId="24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54" xfId="2" applyFont="1" applyBorder="1" applyAlignment="1">
      <alignment horizontal="center" vertical="center"/>
    </xf>
    <xf numFmtId="0" fontId="15" fillId="0" borderId="55" xfId="2" applyFont="1" applyBorder="1" applyAlignment="1">
      <alignment horizontal="center" vertical="center"/>
    </xf>
    <xf numFmtId="0" fontId="23" fillId="3" borderId="13" xfId="2" applyFont="1" applyFill="1" applyBorder="1" applyAlignment="1">
      <alignment horizontal="center" vertical="center"/>
    </xf>
    <xf numFmtId="0" fontId="23" fillId="3" borderId="29" xfId="2" applyFont="1" applyFill="1" applyBorder="1" applyAlignment="1">
      <alignment horizontal="center" vertical="center"/>
    </xf>
    <xf numFmtId="0" fontId="23" fillId="3" borderId="31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54" xfId="2" applyFont="1" applyBorder="1" applyAlignment="1">
      <alignment horizontal="center" vertical="center"/>
    </xf>
    <xf numFmtId="0" fontId="23" fillId="0" borderId="55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37" xfId="2" applyFont="1" applyBorder="1" applyAlignment="1">
      <alignment horizontal="center" vertical="center"/>
    </xf>
    <xf numFmtId="0" fontId="23" fillId="0" borderId="36" xfId="2" applyFont="1" applyBorder="1" applyAlignment="1">
      <alignment horizontal="center" vertical="center"/>
    </xf>
    <xf numFmtId="0" fontId="12" fillId="3" borderId="8" xfId="2" applyFont="1" applyFill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6" fillId="0" borderId="60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 textRotation="90"/>
    </xf>
    <xf numFmtId="0" fontId="16" fillId="0" borderId="41" xfId="2" applyFont="1" applyBorder="1" applyAlignment="1">
      <alignment horizontal="center" vertical="center" textRotation="90"/>
    </xf>
    <xf numFmtId="0" fontId="15" fillId="0" borderId="3" xfId="2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0" fontId="12" fillId="10" borderId="44" xfId="2" applyFont="1" applyFill="1" applyBorder="1" applyAlignment="1">
      <alignment horizontal="center" vertical="center"/>
    </xf>
    <xf numFmtId="0" fontId="12" fillId="10" borderId="45" xfId="0" applyFont="1" applyFill="1" applyBorder="1" applyAlignment="1">
      <alignment horizontal="center" vertical="center"/>
    </xf>
    <xf numFmtId="0" fontId="15" fillId="10" borderId="44" xfId="0" applyFont="1" applyFill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/>
    </xf>
    <xf numFmtId="0" fontId="23" fillId="10" borderId="5" xfId="2" applyFont="1" applyFill="1" applyBorder="1" applyAlignment="1">
      <alignment horizontal="center" vertical="center"/>
    </xf>
    <xf numFmtId="0" fontId="23" fillId="10" borderId="46" xfId="2" applyFont="1" applyFill="1" applyBorder="1" applyAlignment="1">
      <alignment horizontal="center" vertical="center"/>
    </xf>
    <xf numFmtId="0" fontId="23" fillId="10" borderId="5" xfId="2" applyFont="1" applyFill="1" applyBorder="1" applyAlignment="1" applyProtection="1">
      <alignment horizontal="center" vertical="center"/>
      <protection locked="0"/>
    </xf>
    <xf numFmtId="0" fontId="23" fillId="10" borderId="46" xfId="2" applyFont="1" applyFill="1" applyBorder="1" applyAlignment="1" applyProtection="1">
      <alignment horizontal="center" vertical="center"/>
      <protection locked="0"/>
    </xf>
    <xf numFmtId="0" fontId="23" fillId="10" borderId="44" xfId="2" applyFont="1" applyFill="1" applyBorder="1" applyAlignment="1" applyProtection="1">
      <alignment horizontal="center" vertical="center"/>
      <protection locked="0"/>
    </xf>
    <xf numFmtId="0" fontId="23" fillId="10" borderId="61" xfId="2" applyFont="1" applyFill="1" applyBorder="1" applyAlignment="1" applyProtection="1">
      <alignment horizontal="center" vertical="center"/>
      <protection locked="0"/>
    </xf>
    <xf numFmtId="0" fontId="12" fillId="0" borderId="19" xfId="2" applyFont="1" applyBorder="1" applyAlignment="1" applyProtection="1">
      <alignment horizontal="center" vertical="center"/>
      <protection locked="0"/>
    </xf>
    <xf numFmtId="0" fontId="12" fillId="0" borderId="56" xfId="2" applyFont="1" applyBorder="1" applyAlignment="1" applyProtection="1">
      <alignment horizontal="center" vertical="center"/>
      <protection locked="0"/>
    </xf>
    <xf numFmtId="0" fontId="15" fillId="0" borderId="28" xfId="2" applyFont="1" applyBorder="1" applyAlignment="1">
      <alignment horizontal="center" vertical="center"/>
    </xf>
    <xf numFmtId="49" fontId="12" fillId="0" borderId="26" xfId="2" applyNumberFormat="1" applyFont="1" applyBorder="1" applyAlignment="1">
      <alignment horizontal="center" vertical="center"/>
    </xf>
    <xf numFmtId="0" fontId="12" fillId="10" borderId="0" xfId="2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23" fillId="10" borderId="20" xfId="2" applyFont="1" applyFill="1" applyBorder="1" applyAlignment="1">
      <alignment horizontal="center" vertical="center"/>
    </xf>
    <xf numFmtId="0" fontId="12" fillId="10" borderId="23" xfId="2" applyFont="1" applyFill="1" applyBorder="1" applyAlignment="1">
      <alignment horizontal="center" vertical="center"/>
    </xf>
    <xf numFmtId="0" fontId="23" fillId="10" borderId="24" xfId="2" applyFont="1" applyFill="1" applyBorder="1" applyAlignment="1">
      <alignment horizontal="center" vertical="center"/>
    </xf>
    <xf numFmtId="0" fontId="23" fillId="10" borderId="20" xfId="2" applyFont="1" applyFill="1" applyBorder="1" applyAlignment="1" applyProtection="1">
      <alignment horizontal="center" vertical="center"/>
      <protection locked="0"/>
    </xf>
    <xf numFmtId="0" fontId="23" fillId="10" borderId="24" xfId="2" applyFont="1" applyFill="1" applyBorder="1" applyAlignment="1" applyProtection="1">
      <alignment horizontal="center" vertical="center"/>
      <protection locked="0"/>
    </xf>
    <xf numFmtId="0" fontId="23" fillId="10" borderId="23" xfId="2" applyFont="1" applyFill="1" applyBorder="1" applyAlignment="1" applyProtection="1">
      <alignment horizontal="center" vertical="center"/>
      <protection locked="0"/>
    </xf>
    <xf numFmtId="0" fontId="23" fillId="10" borderId="21" xfId="2" applyFont="1" applyFill="1" applyBorder="1" applyAlignment="1" applyProtection="1">
      <alignment horizontal="center" vertical="center"/>
      <protection locked="0"/>
    </xf>
    <xf numFmtId="0" fontId="12" fillId="10" borderId="48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23" fillId="0" borderId="20" xfId="2" applyFont="1" applyBorder="1" applyAlignment="1" applyProtection="1">
      <alignment horizontal="center" vertical="center"/>
      <protection locked="0"/>
    </xf>
    <xf numFmtId="0" fontId="23" fillId="0" borderId="24" xfId="2" applyFont="1" applyBorder="1" applyAlignment="1" applyProtection="1">
      <alignment horizontal="center" vertical="center"/>
      <protection locked="0"/>
    </xf>
    <xf numFmtId="0" fontId="23" fillId="0" borderId="23" xfId="2" applyFont="1" applyBorder="1" applyAlignment="1" applyProtection="1">
      <alignment horizontal="center" vertical="center"/>
      <protection locked="0"/>
    </xf>
    <xf numFmtId="0" fontId="23" fillId="0" borderId="21" xfId="2" applyFont="1" applyBorder="1" applyAlignment="1" applyProtection="1">
      <alignment horizontal="center" vertical="center"/>
      <protection locked="0"/>
    </xf>
    <xf numFmtId="0" fontId="12" fillId="0" borderId="48" xfId="2" applyFont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49" fontId="12" fillId="0" borderId="10" xfId="2" applyNumberFormat="1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12" fillId="10" borderId="37" xfId="0" applyFont="1" applyFill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23" fillId="0" borderId="36" xfId="2" applyFont="1" applyBorder="1" applyAlignment="1" applyProtection="1">
      <alignment horizontal="center" vertical="center"/>
      <protection locked="0"/>
    </xf>
    <xf numFmtId="0" fontId="23" fillId="0" borderId="37" xfId="2" applyFont="1" applyBorder="1" applyAlignment="1" applyProtection="1">
      <alignment horizontal="center" vertical="center"/>
      <protection locked="0"/>
    </xf>
    <xf numFmtId="0" fontId="23" fillId="0" borderId="8" xfId="2" applyFont="1" applyBorder="1" applyAlignment="1" applyProtection="1">
      <alignment horizontal="center" vertical="center"/>
      <protection locked="0"/>
    </xf>
    <xf numFmtId="0" fontId="23" fillId="0" borderId="38" xfId="2" applyFont="1" applyBorder="1" applyAlignment="1" applyProtection="1">
      <alignment horizontal="center" vertical="center"/>
      <protection locked="0"/>
    </xf>
    <xf numFmtId="0" fontId="12" fillId="0" borderId="35" xfId="2" applyFont="1" applyBorder="1" applyAlignment="1" applyProtection="1">
      <alignment horizontal="center" vertical="center"/>
      <protection locked="0"/>
    </xf>
    <xf numFmtId="0" fontId="12" fillId="0" borderId="64" xfId="2" applyFont="1" applyBorder="1" applyAlignment="1" applyProtection="1">
      <alignment horizontal="center" vertical="center"/>
      <protection locked="0"/>
    </xf>
    <xf numFmtId="0" fontId="12" fillId="11" borderId="25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37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39" xfId="0" applyFont="1" applyBorder="1" applyAlignment="1">
      <alignment horizontal="center" vertical="center"/>
    </xf>
    <xf numFmtId="0" fontId="26" fillId="0" borderId="0" xfId="0" applyFont="1"/>
    <xf numFmtId="0" fontId="26" fillId="0" borderId="0" xfId="3" applyFont="1" applyAlignment="1">
      <alignment horizontal="right" vertical="center"/>
    </xf>
    <xf numFmtId="0" fontId="27" fillId="0" borderId="45" xfId="3" applyFont="1" applyBorder="1" applyAlignment="1">
      <alignment horizontal="center" vertical="center"/>
    </xf>
    <xf numFmtId="0" fontId="29" fillId="0" borderId="5" xfId="3" applyFont="1" applyFill="1" applyBorder="1" applyAlignment="1">
      <alignment horizontal="center" vertical="center" wrapText="1"/>
    </xf>
    <xf numFmtId="0" fontId="30" fillId="0" borderId="44" xfId="3" applyFont="1" applyFill="1" applyBorder="1" applyAlignment="1">
      <alignment horizontal="center" vertical="center"/>
    </xf>
    <xf numFmtId="0" fontId="29" fillId="0" borderId="61" xfId="3" applyFont="1" applyFill="1" applyBorder="1" applyAlignment="1">
      <alignment horizontal="center" vertical="center" wrapText="1"/>
    </xf>
    <xf numFmtId="0" fontId="30" fillId="13" borderId="45" xfId="3" applyFont="1" applyFill="1" applyBorder="1" applyAlignment="1">
      <alignment horizontal="center" vertical="center"/>
    </xf>
    <xf numFmtId="0" fontId="29" fillId="13" borderId="44" xfId="3" applyFont="1" applyFill="1" applyBorder="1" applyAlignment="1">
      <alignment horizontal="center" vertical="center"/>
    </xf>
    <xf numFmtId="0" fontId="30" fillId="13" borderId="44" xfId="3" applyFont="1" applyFill="1" applyBorder="1" applyAlignment="1">
      <alignment horizontal="center" vertical="center"/>
    </xf>
    <xf numFmtId="0" fontId="31" fillId="13" borderId="5" xfId="3" applyFont="1" applyFill="1" applyBorder="1" applyAlignment="1">
      <alignment horizontal="center" vertical="center"/>
    </xf>
    <xf numFmtId="0" fontId="32" fillId="13" borderId="44" xfId="3" applyFont="1" applyFill="1" applyBorder="1" applyAlignment="1">
      <alignment horizontal="center" vertical="center"/>
    </xf>
    <xf numFmtId="0" fontId="31" fillId="13" borderId="61" xfId="3" applyFont="1" applyFill="1" applyBorder="1" applyAlignment="1">
      <alignment horizontal="center" vertical="center"/>
    </xf>
    <xf numFmtId="0" fontId="31" fillId="0" borderId="44" xfId="3" applyFont="1" applyFill="1" applyBorder="1" applyAlignment="1">
      <alignment horizontal="center" vertical="center"/>
    </xf>
    <xf numFmtId="0" fontId="32" fillId="0" borderId="44" xfId="3" applyFont="1" applyFill="1" applyBorder="1" applyAlignment="1">
      <alignment horizontal="center" vertical="center"/>
    </xf>
    <xf numFmtId="0" fontId="31" fillId="0" borderId="5" xfId="3" applyFont="1" applyFill="1" applyBorder="1" applyAlignment="1">
      <alignment horizontal="center" vertical="center"/>
    </xf>
    <xf numFmtId="0" fontId="31" fillId="0" borderId="61" xfId="3" applyFont="1" applyFill="1" applyBorder="1" applyAlignment="1">
      <alignment horizontal="center" vertical="center"/>
    </xf>
    <xf numFmtId="0" fontId="26" fillId="0" borderId="0" xfId="3" applyFont="1"/>
    <xf numFmtId="0" fontId="27" fillId="0" borderId="65" xfId="3" applyFont="1" applyBorder="1" applyAlignment="1">
      <alignment horizontal="center" vertical="center"/>
    </xf>
    <xf numFmtId="0" fontId="29" fillId="0" borderId="36" xfId="3" applyFont="1" applyFill="1" applyBorder="1" applyAlignment="1">
      <alignment horizontal="center" vertical="center"/>
    </xf>
    <xf numFmtId="0" fontId="30" fillId="0" borderId="8" xfId="3" applyFont="1" applyFill="1" applyBorder="1" applyAlignment="1">
      <alignment horizontal="center" vertical="center"/>
    </xf>
    <xf numFmtId="0" fontId="29" fillId="0" borderId="38" xfId="3" applyFont="1" applyFill="1" applyBorder="1" applyAlignment="1">
      <alignment horizontal="center" vertical="center"/>
    </xf>
    <xf numFmtId="0" fontId="30" fillId="13" borderId="7" xfId="3" applyFont="1" applyFill="1" applyBorder="1" applyAlignment="1">
      <alignment horizontal="center" vertical="center"/>
    </xf>
    <xf numFmtId="0" fontId="29" fillId="13" borderId="8" xfId="3" applyFont="1" applyFill="1" applyBorder="1" applyAlignment="1">
      <alignment horizontal="center" vertical="center"/>
    </xf>
    <xf numFmtId="0" fontId="30" fillId="13" borderId="8" xfId="3" applyFont="1" applyFill="1" applyBorder="1" applyAlignment="1">
      <alignment horizontal="center" vertical="center"/>
    </xf>
    <xf numFmtId="0" fontId="31" fillId="13" borderId="36" xfId="3" applyFont="1" applyFill="1" applyBorder="1" applyAlignment="1">
      <alignment horizontal="center" vertical="center"/>
    </xf>
    <xf numFmtId="0" fontId="32" fillId="13" borderId="8" xfId="3" applyFont="1" applyFill="1" applyBorder="1" applyAlignment="1">
      <alignment horizontal="center" vertical="center"/>
    </xf>
    <xf numFmtId="0" fontId="31" fillId="13" borderId="38" xfId="3" applyFont="1" applyFill="1" applyBorder="1" applyAlignment="1">
      <alignment horizontal="center" vertical="center"/>
    </xf>
    <xf numFmtId="0" fontId="31" fillId="0" borderId="8" xfId="3" applyFont="1" applyBorder="1" applyAlignment="1">
      <alignment horizontal="center" vertical="center"/>
    </xf>
    <xf numFmtId="0" fontId="32" fillId="0" borderId="8" xfId="3" applyFont="1" applyFill="1" applyBorder="1" applyAlignment="1">
      <alignment horizontal="center" vertical="center"/>
    </xf>
    <xf numFmtId="0" fontId="31" fillId="0" borderId="36" xfId="3" applyFont="1" applyBorder="1" applyAlignment="1">
      <alignment horizontal="center" vertical="center"/>
    </xf>
    <xf numFmtId="0" fontId="31" fillId="0" borderId="38" xfId="3" applyFont="1" applyBorder="1" applyAlignment="1">
      <alignment horizontal="center" vertical="center"/>
    </xf>
    <xf numFmtId="0" fontId="26" fillId="0" borderId="0" xfId="3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26" fillId="0" borderId="0" xfId="3" applyFont="1" applyFill="1" applyBorder="1"/>
    <xf numFmtId="0" fontId="29" fillId="0" borderId="5" xfId="3" applyFont="1" applyFill="1" applyBorder="1" applyAlignment="1">
      <alignment horizontal="center" vertical="center"/>
    </xf>
    <xf numFmtId="0" fontId="29" fillId="0" borderId="61" xfId="3" applyFont="1" applyFill="1" applyBorder="1" applyAlignment="1">
      <alignment horizontal="center" vertical="center"/>
    </xf>
    <xf numFmtId="0" fontId="31" fillId="0" borderId="44" xfId="3" applyFont="1" applyBorder="1" applyAlignment="1">
      <alignment horizontal="center" vertical="center"/>
    </xf>
    <xf numFmtId="0" fontId="31" fillId="0" borderId="5" xfId="3" applyFont="1" applyBorder="1" applyAlignment="1">
      <alignment horizontal="center" vertical="center"/>
    </xf>
    <xf numFmtId="0" fontId="31" fillId="0" borderId="61" xfId="3" applyFont="1" applyBorder="1" applyAlignment="1">
      <alignment horizontal="center" vertical="center"/>
    </xf>
    <xf numFmtId="0" fontId="26" fillId="0" borderId="0" xfId="3" applyFont="1" applyBorder="1" applyAlignment="1">
      <alignment horizontal="right" vertical="center"/>
    </xf>
    <xf numFmtId="0" fontId="27" fillId="0" borderId="0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26" fillId="0" borderId="0" xfId="3" applyFont="1" applyFill="1" applyAlignment="1">
      <alignment horizontal="right" vertical="center"/>
    </xf>
    <xf numFmtId="0" fontId="26" fillId="0" borderId="0" xfId="3" applyFont="1" applyFill="1"/>
    <xf numFmtId="0" fontId="29" fillId="0" borderId="0" xfId="3" applyFont="1" applyFill="1" applyBorder="1" applyAlignment="1">
      <alignment horizontal="center" vertical="center" wrapText="1"/>
    </xf>
    <xf numFmtId="0" fontId="26" fillId="0" borderId="0" xfId="3" applyFont="1" applyBorder="1"/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16" fillId="0" borderId="44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164" fontId="16" fillId="0" borderId="28" xfId="1" applyNumberFormat="1" applyFont="1" applyBorder="1" applyAlignment="1">
      <alignment horizontal="center" vertical="center" textRotation="90"/>
    </xf>
    <xf numFmtId="164" fontId="16" fillId="0" borderId="9" xfId="1" applyNumberFormat="1" applyFont="1" applyBorder="1" applyAlignment="1">
      <alignment horizontal="center" vertical="center" textRotation="90"/>
    </xf>
    <xf numFmtId="164" fontId="21" fillId="0" borderId="27" xfId="1" applyNumberFormat="1" applyFont="1" applyBorder="1" applyAlignment="1">
      <alignment horizontal="center" vertical="center" textRotation="90"/>
    </xf>
    <xf numFmtId="164" fontId="21" fillId="0" borderId="14" xfId="1" applyNumberFormat="1" applyFont="1" applyBorder="1" applyAlignment="1">
      <alignment horizontal="center" vertical="center" textRotation="90"/>
    </xf>
    <xf numFmtId="0" fontId="11" fillId="0" borderId="0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4" fillId="0" borderId="13" xfId="1" applyFont="1" applyBorder="1" applyAlignment="1" applyProtection="1">
      <alignment horizontal="left" vertical="center"/>
      <protection locked="0"/>
    </xf>
    <xf numFmtId="0" fontId="14" fillId="0" borderId="29" xfId="1" applyFont="1" applyBorder="1" applyAlignment="1" applyProtection="1">
      <alignment horizontal="left" vertical="center"/>
      <protection locked="0"/>
    </xf>
    <xf numFmtId="0" fontId="14" fillId="0" borderId="36" xfId="1" applyFont="1" applyBorder="1" applyAlignment="1" applyProtection="1">
      <alignment horizontal="left" vertical="center"/>
      <protection locked="0"/>
    </xf>
    <xf numFmtId="0" fontId="14" fillId="0" borderId="8" xfId="1" applyFont="1" applyBorder="1" applyAlignment="1" applyProtection="1">
      <alignment horizontal="left" vertical="center"/>
      <protection locked="0"/>
    </xf>
    <xf numFmtId="0" fontId="19" fillId="0" borderId="34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 textRotation="90"/>
    </xf>
    <xf numFmtId="0" fontId="20" fillId="0" borderId="7" xfId="1" applyFont="1" applyBorder="1" applyAlignment="1">
      <alignment horizontal="center" vertical="center" textRotation="90"/>
    </xf>
    <xf numFmtId="164" fontId="21" fillId="0" borderId="0" xfId="1" applyNumberFormat="1" applyFont="1" applyBorder="1" applyAlignment="1">
      <alignment horizontal="center" vertical="center" textRotation="90"/>
    </xf>
    <xf numFmtId="164" fontId="21" fillId="0" borderId="8" xfId="1" applyNumberFormat="1" applyFont="1" applyBorder="1" applyAlignment="1">
      <alignment horizontal="center" vertical="center" textRotation="90"/>
    </xf>
    <xf numFmtId="1" fontId="22" fillId="0" borderId="13" xfId="1" applyNumberFormat="1" applyFont="1" applyFill="1" applyBorder="1" applyAlignment="1">
      <alignment horizontal="center" vertical="center"/>
    </xf>
    <xf numFmtId="1" fontId="22" fillId="0" borderId="29" xfId="1" applyNumberFormat="1" applyFont="1" applyFill="1" applyBorder="1" applyAlignment="1">
      <alignment horizontal="center" vertical="center"/>
    </xf>
    <xf numFmtId="1" fontId="22" fillId="0" borderId="32" xfId="1" applyNumberFormat="1" applyFont="1" applyFill="1" applyBorder="1" applyAlignment="1">
      <alignment horizontal="center" vertical="center"/>
    </xf>
    <xf numFmtId="1" fontId="22" fillId="0" borderId="36" xfId="1" applyNumberFormat="1" applyFont="1" applyFill="1" applyBorder="1" applyAlignment="1">
      <alignment horizontal="center" vertical="center"/>
    </xf>
    <xf numFmtId="1" fontId="22" fillId="0" borderId="8" xfId="1" applyNumberFormat="1" applyFont="1" applyFill="1" applyBorder="1" applyAlignment="1">
      <alignment horizontal="center" vertical="center"/>
    </xf>
    <xf numFmtId="1" fontId="22" fillId="0" borderId="38" xfId="1" applyNumberFormat="1" applyFont="1" applyFill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9" fillId="0" borderId="26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textRotation="90"/>
    </xf>
    <xf numFmtId="164" fontId="21" fillId="0" borderId="23" xfId="1" applyNumberFormat="1" applyFont="1" applyBorder="1" applyAlignment="1">
      <alignment horizontal="center" vertical="center" textRotation="90"/>
    </xf>
    <xf numFmtId="1" fontId="22" fillId="0" borderId="20" xfId="1" applyNumberFormat="1" applyFont="1" applyFill="1" applyBorder="1" applyAlignment="1">
      <alignment horizontal="center" vertical="center"/>
    </xf>
    <xf numFmtId="1" fontId="22" fillId="0" borderId="23" xfId="1" applyNumberFormat="1" applyFont="1" applyFill="1" applyBorder="1" applyAlignment="1">
      <alignment horizontal="center" vertical="center"/>
    </xf>
    <xf numFmtId="1" fontId="22" fillId="0" borderId="21" xfId="1" applyNumberFormat="1" applyFont="1" applyFill="1" applyBorder="1" applyAlignment="1">
      <alignment horizontal="center" vertical="center"/>
    </xf>
    <xf numFmtId="0" fontId="16" fillId="0" borderId="6" xfId="1" applyFont="1" applyBorder="1" applyAlignment="1">
      <alignment horizontal="center" vertical="center" textRotation="90"/>
    </xf>
    <xf numFmtId="0" fontId="16" fillId="0" borderId="14" xfId="1" applyFont="1" applyBorder="1" applyAlignment="1">
      <alignment horizontal="center" vertical="center" textRotation="90"/>
    </xf>
    <xf numFmtId="0" fontId="17" fillId="2" borderId="7" xfId="1" applyFont="1" applyFill="1" applyBorder="1" applyAlignment="1" applyProtection="1">
      <alignment horizontal="center" vertical="center"/>
      <protection locked="0"/>
    </xf>
    <xf numFmtId="0" fontId="17" fillId="2" borderId="8" xfId="1" applyFont="1" applyFill="1" applyBorder="1" applyAlignment="1" applyProtection="1">
      <alignment horizontal="center" vertical="center"/>
      <protection locked="0"/>
    </xf>
    <xf numFmtId="0" fontId="12" fillId="0" borderId="15" xfId="1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left" vertical="center" wrapText="1"/>
      <protection locked="0"/>
    </xf>
    <xf numFmtId="0" fontId="14" fillId="0" borderId="17" xfId="1" applyFont="1" applyBorder="1" applyAlignment="1" applyProtection="1">
      <alignment horizontal="left" vertical="center" wrapText="1"/>
      <protection locked="0"/>
    </xf>
    <xf numFmtId="0" fontId="14" fillId="0" borderId="20" xfId="1" applyFont="1" applyBorder="1" applyAlignment="1" applyProtection="1">
      <alignment horizontal="left" vertical="center" wrapText="1"/>
      <protection locked="0"/>
    </xf>
    <xf numFmtId="0" fontId="14" fillId="0" borderId="21" xfId="1" applyFont="1" applyBorder="1" applyAlignment="1" applyProtection="1">
      <alignment horizontal="left" vertical="center" wrapText="1"/>
      <protection locked="0"/>
    </xf>
    <xf numFmtId="0" fontId="19" fillId="0" borderId="4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textRotation="90"/>
    </xf>
    <xf numFmtId="164" fontId="21" fillId="0" borderId="2" xfId="1" applyNumberFormat="1" applyFont="1" applyBorder="1" applyAlignment="1">
      <alignment horizontal="center" vertical="center" textRotation="90"/>
    </xf>
    <xf numFmtId="1" fontId="22" fillId="0" borderId="4" xfId="1" applyNumberFormat="1" applyFont="1" applyFill="1" applyBorder="1" applyAlignment="1">
      <alignment horizontal="center" vertical="center"/>
    </xf>
    <xf numFmtId="1" fontId="22" fillId="0" borderId="6" xfId="1" applyNumberFormat="1" applyFont="1" applyFill="1" applyBorder="1" applyAlignment="1">
      <alignment horizontal="center" vertical="center"/>
    </xf>
    <xf numFmtId="1" fontId="22" fillId="0" borderId="26" xfId="1" applyNumberFormat="1" applyFont="1" applyFill="1" applyBorder="1" applyAlignment="1">
      <alignment horizontal="center" vertical="center"/>
    </xf>
    <xf numFmtId="1" fontId="22" fillId="0" borderId="27" xfId="1" applyNumberFormat="1" applyFont="1" applyFill="1" applyBorder="1" applyAlignment="1">
      <alignment horizontal="center" vertical="center"/>
    </xf>
    <xf numFmtId="164" fontId="16" fillId="0" borderId="3" xfId="1" applyNumberFormat="1" applyFont="1" applyBorder="1" applyAlignment="1">
      <alignment horizontal="center" vertical="center" textRotation="90"/>
    </xf>
    <xf numFmtId="164" fontId="21" fillId="0" borderId="6" xfId="1" applyNumberFormat="1" applyFont="1" applyBorder="1" applyAlignment="1">
      <alignment horizontal="center" vertical="center" textRotation="90"/>
    </xf>
    <xf numFmtId="0" fontId="11" fillId="0" borderId="0" xfId="1" applyFont="1" applyAlignment="1">
      <alignment horizontal="center" vertical="center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13" fillId="2" borderId="2" xfId="1" applyFont="1" applyFill="1" applyBorder="1" applyAlignment="1" applyProtection="1">
      <alignment horizontal="center" vertical="center"/>
      <protection locked="0"/>
    </xf>
    <xf numFmtId="0" fontId="14" fillId="0" borderId="3" xfId="1" applyFont="1" applyBorder="1" applyAlignment="1">
      <alignment horizontal="center" textRotation="90"/>
    </xf>
    <xf numFmtId="0" fontId="14" fillId="0" borderId="4" xfId="1" applyFont="1" applyBorder="1" applyAlignment="1">
      <alignment horizontal="center" textRotation="90"/>
    </xf>
    <xf numFmtId="0" fontId="14" fillId="0" borderId="9" xfId="1" applyFont="1" applyBorder="1" applyAlignment="1">
      <alignment horizontal="center" textRotation="90"/>
    </xf>
    <xf numFmtId="0" fontId="14" fillId="0" borderId="10" xfId="1" applyFont="1" applyBorder="1" applyAlignment="1">
      <alignment horizontal="center" textRotation="90"/>
    </xf>
    <xf numFmtId="0" fontId="15" fillId="0" borderId="3" xfId="1" applyFont="1" applyBorder="1" applyAlignment="1">
      <alignment horizontal="center" vertical="center" textRotation="90"/>
    </xf>
    <xf numFmtId="0" fontId="15" fillId="0" borderId="4" xfId="1" applyFont="1" applyBorder="1" applyAlignment="1">
      <alignment horizontal="center" vertical="center" textRotation="90"/>
    </xf>
    <xf numFmtId="0" fontId="15" fillId="0" borderId="11" xfId="1" applyFont="1" applyBorder="1" applyAlignment="1">
      <alignment horizontal="center" vertical="center" textRotation="90"/>
    </xf>
    <xf numFmtId="0" fontId="15" fillId="0" borderId="12" xfId="1" applyFont="1" applyBorder="1" applyAlignment="1">
      <alignment horizontal="center" vertical="center" textRotation="90"/>
    </xf>
    <xf numFmtId="0" fontId="15" fillId="0" borderId="5" xfId="1" applyFont="1" applyBorder="1" applyAlignment="1">
      <alignment horizontal="center" vertical="center" textRotation="90"/>
    </xf>
    <xf numFmtId="0" fontId="15" fillId="0" borderId="13" xfId="1" applyFont="1" applyBorder="1" applyAlignment="1">
      <alignment horizontal="center" vertical="center" textRotation="90"/>
    </xf>
    <xf numFmtId="0" fontId="16" fillId="0" borderId="3" xfId="1" applyFont="1" applyBorder="1" applyAlignment="1">
      <alignment horizontal="center" vertical="center" textRotation="90"/>
    </xf>
    <xf numFmtId="0" fontId="16" fillId="0" borderId="9" xfId="1" applyFont="1" applyBorder="1" applyAlignment="1">
      <alignment horizontal="center" vertical="center" textRotation="90"/>
    </xf>
    <xf numFmtId="0" fontId="17" fillId="5" borderId="7" xfId="1" applyFont="1" applyFill="1" applyBorder="1" applyAlignment="1" applyProtection="1">
      <alignment horizontal="center" vertical="center"/>
      <protection locked="0"/>
    </xf>
    <xf numFmtId="0" fontId="17" fillId="5" borderId="8" xfId="1" applyFont="1" applyFill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left" vertical="center"/>
      <protection locked="0"/>
    </xf>
    <xf numFmtId="0" fontId="14" fillId="0" borderId="2" xfId="1" applyFont="1" applyBorder="1" applyAlignment="1" applyProtection="1">
      <alignment horizontal="left" vertical="center"/>
      <protection locked="0"/>
    </xf>
    <xf numFmtId="0" fontId="13" fillId="5" borderId="1" xfId="1" applyFont="1" applyFill="1" applyBorder="1" applyAlignment="1" applyProtection="1">
      <alignment horizontal="center" vertical="center"/>
      <protection locked="0"/>
    </xf>
    <xf numFmtId="0" fontId="13" fillId="5" borderId="2" xfId="1" applyFont="1" applyFill="1" applyBorder="1" applyAlignment="1" applyProtection="1">
      <alignment horizontal="center" vertical="center"/>
      <protection locked="0"/>
    </xf>
    <xf numFmtId="0" fontId="17" fillId="6" borderId="7" xfId="1" applyFont="1" applyFill="1" applyBorder="1" applyAlignment="1" applyProtection="1">
      <alignment horizontal="center" vertical="center"/>
      <protection locked="0"/>
    </xf>
    <xf numFmtId="0" fontId="17" fillId="6" borderId="8" xfId="1" applyFont="1" applyFill="1" applyBorder="1" applyAlignment="1" applyProtection="1">
      <alignment horizontal="center" vertical="center"/>
      <protection locked="0"/>
    </xf>
    <xf numFmtId="0" fontId="13" fillId="6" borderId="1" xfId="1" applyFont="1" applyFill="1" applyBorder="1" applyAlignment="1" applyProtection="1">
      <alignment horizontal="center" vertical="center"/>
      <protection locked="0"/>
    </xf>
    <xf numFmtId="0" fontId="13" fillId="6" borderId="2" xfId="1" applyFont="1" applyFill="1" applyBorder="1" applyAlignment="1" applyProtection="1">
      <alignment horizontal="center" vertical="center"/>
      <protection locked="0"/>
    </xf>
    <xf numFmtId="1" fontId="22" fillId="0" borderId="13" xfId="1" applyNumberFormat="1" applyFont="1" applyBorder="1" applyAlignment="1">
      <alignment horizontal="center" vertical="center"/>
    </xf>
    <xf numFmtId="1" fontId="22" fillId="0" borderId="29" xfId="1" applyNumberFormat="1" applyFont="1" applyBorder="1" applyAlignment="1">
      <alignment horizontal="center" vertical="center"/>
    </xf>
    <xf numFmtId="1" fontId="22" fillId="0" borderId="32" xfId="1" applyNumberFormat="1" applyFont="1" applyBorder="1" applyAlignment="1">
      <alignment horizontal="center" vertical="center"/>
    </xf>
    <xf numFmtId="1" fontId="22" fillId="0" borderId="36" xfId="1" applyNumberFormat="1" applyFont="1" applyBorder="1" applyAlignment="1">
      <alignment horizontal="center" vertical="center"/>
    </xf>
    <xf numFmtId="1" fontId="22" fillId="0" borderId="8" xfId="1" applyNumberFormat="1" applyFont="1" applyBorder="1" applyAlignment="1">
      <alignment horizontal="center" vertical="center"/>
    </xf>
    <xf numFmtId="1" fontId="22" fillId="0" borderId="38" xfId="1" applyNumberFormat="1" applyFont="1" applyBorder="1" applyAlignment="1">
      <alignment horizontal="center" vertical="center"/>
    </xf>
    <xf numFmtId="1" fontId="22" fillId="0" borderId="20" xfId="1" applyNumberFormat="1" applyFont="1" applyBorder="1" applyAlignment="1">
      <alignment horizontal="center" vertical="center"/>
    </xf>
    <xf numFmtId="1" fontId="22" fillId="0" borderId="23" xfId="1" applyNumberFormat="1" applyFont="1" applyBorder="1" applyAlignment="1">
      <alignment horizontal="center" vertical="center"/>
    </xf>
    <xf numFmtId="1" fontId="22" fillId="0" borderId="21" xfId="1" applyNumberFormat="1" applyFont="1" applyBorder="1" applyAlignment="1">
      <alignment horizontal="center" vertical="center"/>
    </xf>
    <xf numFmtId="0" fontId="17" fillId="7" borderId="7" xfId="1" applyFont="1" applyFill="1" applyBorder="1" applyAlignment="1" applyProtection="1">
      <alignment horizontal="center" vertical="center"/>
      <protection locked="0"/>
    </xf>
    <xf numFmtId="0" fontId="17" fillId="7" borderId="8" xfId="1" applyFont="1" applyFill="1" applyBorder="1" applyAlignment="1" applyProtection="1">
      <alignment horizontal="center" vertical="center"/>
      <protection locked="0"/>
    </xf>
    <xf numFmtId="1" fontId="22" fillId="0" borderId="4" xfId="1" applyNumberFormat="1" applyFont="1" applyBorder="1" applyAlignment="1">
      <alignment horizontal="center" vertical="center"/>
    </xf>
    <xf numFmtId="1" fontId="22" fillId="0" borderId="6" xfId="1" applyNumberFormat="1" applyFont="1" applyBorder="1" applyAlignment="1">
      <alignment horizontal="center" vertical="center"/>
    </xf>
    <xf numFmtId="1" fontId="22" fillId="0" borderId="26" xfId="1" applyNumberFormat="1" applyFont="1" applyBorder="1" applyAlignment="1">
      <alignment horizontal="center" vertical="center"/>
    </xf>
    <xf numFmtId="1" fontId="22" fillId="0" borderId="27" xfId="1" applyNumberFormat="1" applyFont="1" applyBorder="1" applyAlignment="1">
      <alignment horizontal="center" vertical="center"/>
    </xf>
    <xf numFmtId="0" fontId="13" fillId="7" borderId="1" xfId="1" applyFont="1" applyFill="1" applyBorder="1" applyAlignment="1" applyProtection="1">
      <alignment horizontal="center" vertical="center"/>
      <protection locked="0"/>
    </xf>
    <xf numFmtId="0" fontId="13" fillId="7" borderId="2" xfId="1" applyFont="1" applyFill="1" applyBorder="1" applyAlignment="1" applyProtection="1">
      <alignment horizontal="center" vertical="center"/>
      <protection locked="0"/>
    </xf>
    <xf numFmtId="0" fontId="14" fillId="0" borderId="32" xfId="1" applyFont="1" applyBorder="1" applyAlignment="1" applyProtection="1">
      <alignment horizontal="left" vertical="center"/>
      <protection locked="0"/>
    </xf>
    <xf numFmtId="0" fontId="14" fillId="0" borderId="38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7" fillId="4" borderId="7" xfId="1" applyFont="1" applyFill="1" applyBorder="1" applyAlignment="1" applyProtection="1">
      <alignment horizontal="center" vertical="center"/>
      <protection locked="0"/>
    </xf>
    <xf numFmtId="0" fontId="17" fillId="4" borderId="8" xfId="1" applyFont="1" applyFill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left" vertical="center"/>
      <protection locked="0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13" fillId="4" borderId="2" xfId="1" applyFont="1" applyFill="1" applyBorder="1" applyAlignment="1" applyProtection="1">
      <alignment horizontal="center" vertical="center"/>
      <protection locked="0"/>
    </xf>
    <xf numFmtId="0" fontId="17" fillId="8" borderId="7" xfId="1" applyFont="1" applyFill="1" applyBorder="1" applyAlignment="1" applyProtection="1">
      <alignment horizontal="center" vertical="center"/>
      <protection locked="0"/>
    </xf>
    <xf numFmtId="0" fontId="17" fillId="8" borderId="8" xfId="1" applyFont="1" applyFill="1" applyBorder="1" applyAlignment="1" applyProtection="1">
      <alignment horizontal="center" vertical="center"/>
      <protection locked="0"/>
    </xf>
    <xf numFmtId="0" fontId="13" fillId="8" borderId="1" xfId="1" applyFont="1" applyFill="1" applyBorder="1" applyAlignment="1" applyProtection="1">
      <alignment horizontal="center" vertical="center"/>
      <protection locked="0"/>
    </xf>
    <xf numFmtId="0" fontId="13" fillId="8" borderId="2" xfId="1" applyFont="1" applyFill="1" applyBorder="1" applyAlignment="1" applyProtection="1">
      <alignment horizontal="center" vertical="center"/>
      <protection locked="0"/>
    </xf>
    <xf numFmtId="0" fontId="15" fillId="0" borderId="47" xfId="2" applyFont="1" applyBorder="1" applyAlignment="1">
      <alignment horizontal="center" vertical="center"/>
    </xf>
    <xf numFmtId="0" fontId="15" fillId="0" borderId="48" xfId="2" applyFont="1" applyBorder="1" applyAlignment="1">
      <alignment horizontal="center" vertical="center"/>
    </xf>
    <xf numFmtId="0" fontId="15" fillId="0" borderId="62" xfId="2" applyFont="1" applyBorder="1" applyAlignment="1">
      <alignment horizontal="center" vertical="center"/>
    </xf>
    <xf numFmtId="0" fontId="15" fillId="0" borderId="55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5" fillId="0" borderId="63" xfId="2" applyFont="1" applyBorder="1" applyAlignment="1">
      <alignment horizontal="center" vertical="center"/>
    </xf>
    <xf numFmtId="0" fontId="15" fillId="10" borderId="5" xfId="2" applyFont="1" applyFill="1" applyBorder="1" applyAlignment="1">
      <alignment horizontal="center" vertical="center"/>
    </xf>
    <xf numFmtId="0" fontId="15" fillId="10" borderId="44" xfId="2" applyFont="1" applyFill="1" applyBorder="1" applyAlignment="1">
      <alignment horizontal="center" vertical="center"/>
    </xf>
    <xf numFmtId="0" fontId="15" fillId="10" borderId="61" xfId="2" applyFont="1" applyFill="1" applyBorder="1" applyAlignment="1">
      <alignment horizontal="center" vertical="center"/>
    </xf>
    <xf numFmtId="0" fontId="15" fillId="10" borderId="55" xfId="2" applyFont="1" applyFill="1" applyBorder="1" applyAlignment="1">
      <alignment horizontal="center" vertical="center"/>
    </xf>
    <xf numFmtId="0" fontId="15" fillId="10" borderId="0" xfId="2" applyFont="1" applyFill="1" applyBorder="1" applyAlignment="1">
      <alignment horizontal="center" vertical="center"/>
    </xf>
    <xf numFmtId="0" fontId="15" fillId="10" borderId="33" xfId="2" applyFont="1" applyFill="1" applyBorder="1" applyAlignment="1">
      <alignment horizontal="center" vertical="center"/>
    </xf>
    <xf numFmtId="0" fontId="15" fillId="10" borderId="47" xfId="2" applyFont="1" applyFill="1" applyBorder="1" applyAlignment="1">
      <alignment horizontal="center" vertical="center"/>
    </xf>
    <xf numFmtId="0" fontId="15" fillId="10" borderId="48" xfId="2" applyFont="1" applyFill="1" applyBorder="1" applyAlignment="1">
      <alignment horizontal="center" vertical="center"/>
    </xf>
    <xf numFmtId="0" fontId="15" fillId="10" borderId="62" xfId="2" applyFont="1" applyFill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16" fillId="0" borderId="60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6" fillId="0" borderId="57" xfId="2" applyFont="1" applyBorder="1" applyAlignment="1">
      <alignment horizontal="center" vertical="center"/>
    </xf>
    <xf numFmtId="0" fontId="16" fillId="0" borderId="58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4" fillId="0" borderId="13" xfId="2" applyFont="1" applyBorder="1" applyAlignment="1" applyProtection="1">
      <alignment horizontal="left" vertical="center"/>
      <protection locked="0"/>
    </xf>
    <xf numFmtId="0" fontId="14" fillId="0" borderId="32" xfId="2" applyFont="1" applyBorder="1" applyAlignment="1" applyProtection="1">
      <alignment horizontal="left" vertical="center"/>
      <protection locked="0"/>
    </xf>
    <xf numFmtId="0" fontId="14" fillId="0" borderId="36" xfId="2" applyFont="1" applyBorder="1" applyAlignment="1" applyProtection="1">
      <alignment horizontal="left" vertical="center"/>
      <protection locked="0"/>
    </xf>
    <xf numFmtId="0" fontId="14" fillId="0" borderId="38" xfId="2" applyFont="1" applyBorder="1" applyAlignment="1" applyProtection="1">
      <alignment horizontal="left" vertical="center"/>
      <protection locked="0"/>
    </xf>
    <xf numFmtId="165" fontId="24" fillId="0" borderId="2" xfId="2" applyNumberFormat="1" applyFont="1" applyBorder="1" applyAlignment="1">
      <alignment horizontal="center" vertical="center" textRotation="90"/>
    </xf>
    <xf numFmtId="165" fontId="24" fillId="0" borderId="8" xfId="2" applyNumberFormat="1" applyFont="1" applyBorder="1" applyAlignment="1">
      <alignment horizontal="center" vertical="center" textRotation="90"/>
    </xf>
    <xf numFmtId="0" fontId="19" fillId="0" borderId="34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1" fontId="25" fillId="0" borderId="34" xfId="1" applyNumberFormat="1" applyFont="1" applyBorder="1" applyAlignment="1">
      <alignment horizontal="center" vertical="center"/>
    </xf>
    <xf numFmtId="1" fontId="25" fillId="0" borderId="56" xfId="1" applyNumberFormat="1" applyFont="1" applyBorder="1" applyAlignment="1">
      <alignment horizontal="center" vertical="center"/>
    </xf>
    <xf numFmtId="1" fontId="25" fillId="0" borderId="10" xfId="1" applyNumberFormat="1" applyFont="1" applyBorder="1" applyAlignment="1">
      <alignment horizontal="center" vertical="center"/>
    </xf>
    <xf numFmtId="1" fontId="25" fillId="0" borderId="14" xfId="1" applyNumberFormat="1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4" fillId="0" borderId="20" xfId="2" applyFont="1" applyBorder="1" applyAlignment="1" applyProtection="1">
      <alignment horizontal="left" vertical="center"/>
      <protection locked="0"/>
    </xf>
    <xf numFmtId="0" fontId="14" fillId="0" borderId="21" xfId="2" applyFont="1" applyBorder="1" applyAlignment="1" applyProtection="1">
      <alignment horizontal="left" vertical="center"/>
      <protection locked="0"/>
    </xf>
    <xf numFmtId="165" fontId="24" fillId="0" borderId="23" xfId="2" applyNumberFormat="1" applyFont="1" applyBorder="1" applyAlignment="1">
      <alignment horizontal="center" vertical="center" textRotation="90"/>
    </xf>
    <xf numFmtId="0" fontId="19" fillId="0" borderId="26" xfId="2" applyFont="1" applyFill="1" applyBorder="1" applyAlignment="1">
      <alignment horizontal="center" vertical="center"/>
    </xf>
    <xf numFmtId="1" fontId="25" fillId="0" borderId="26" xfId="1" applyNumberFormat="1" applyFont="1" applyBorder="1" applyAlignment="1">
      <alignment horizontal="center" vertical="center"/>
    </xf>
    <xf numFmtId="1" fontId="25" fillId="0" borderId="27" xfId="1" applyNumberFormat="1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 textRotation="90"/>
    </xf>
    <xf numFmtId="0" fontId="15" fillId="0" borderId="6" xfId="2" applyFont="1" applyBorder="1" applyAlignment="1">
      <alignment horizontal="center" vertical="center" textRotation="90"/>
    </xf>
    <xf numFmtId="0" fontId="15" fillId="0" borderId="10" xfId="2" applyFont="1" applyBorder="1" applyAlignment="1">
      <alignment horizontal="center" vertical="center" textRotation="90"/>
    </xf>
    <xf numFmtId="0" fontId="15" fillId="0" borderId="14" xfId="2" applyFont="1" applyBorder="1" applyAlignment="1">
      <alignment horizontal="center" vertical="center" textRotation="90"/>
    </xf>
    <xf numFmtId="0" fontId="17" fillId="9" borderId="7" xfId="2" applyFont="1" applyFill="1" applyBorder="1" applyAlignment="1" applyProtection="1">
      <alignment horizontal="center" vertical="center"/>
      <protection locked="0"/>
    </xf>
    <xf numFmtId="0" fontId="17" fillId="9" borderId="8" xfId="2" applyFont="1" applyFill="1" applyBorder="1" applyAlignment="1" applyProtection="1">
      <alignment horizontal="center" vertical="center"/>
      <protection locked="0"/>
    </xf>
    <xf numFmtId="0" fontId="12" fillId="0" borderId="15" xfId="2" applyFont="1" applyBorder="1" applyAlignment="1">
      <alignment horizontal="center" vertical="center"/>
    </xf>
    <xf numFmtId="0" fontId="14" fillId="0" borderId="16" xfId="2" applyFont="1" applyBorder="1" applyAlignment="1" applyProtection="1">
      <alignment horizontal="left" vertical="center"/>
      <protection locked="0"/>
    </xf>
    <xf numFmtId="0" fontId="14" fillId="0" borderId="2" xfId="2" applyFont="1" applyBorder="1" applyAlignment="1" applyProtection="1">
      <alignment horizontal="left" vertical="center"/>
      <protection locked="0"/>
    </xf>
    <xf numFmtId="0" fontId="14" fillId="0" borderId="23" xfId="2" applyFont="1" applyBorder="1" applyAlignment="1" applyProtection="1">
      <alignment horizontal="left" vertical="center"/>
      <protection locked="0"/>
    </xf>
    <xf numFmtId="0" fontId="19" fillId="0" borderId="4" xfId="2" applyFont="1" applyFill="1" applyBorder="1" applyAlignment="1">
      <alignment horizontal="center" vertical="center"/>
    </xf>
    <xf numFmtId="1" fontId="25" fillId="0" borderId="4" xfId="1" applyNumberFormat="1" applyFont="1" applyBorder="1" applyAlignment="1">
      <alignment horizontal="center" vertical="center"/>
    </xf>
    <xf numFmtId="1" fontId="25" fillId="0" borderId="6" xfId="1" applyNumberFormat="1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3" fillId="9" borderId="1" xfId="2" applyFont="1" applyFill="1" applyBorder="1" applyAlignment="1" applyProtection="1">
      <alignment horizontal="center" vertical="center"/>
      <protection locked="0"/>
    </xf>
    <xf numFmtId="0" fontId="13" fillId="9" borderId="2" xfId="2" applyFont="1" applyFill="1" applyBorder="1" applyAlignment="1" applyProtection="1">
      <alignment horizontal="center" vertical="center"/>
      <protection locked="0"/>
    </xf>
    <xf numFmtId="0" fontId="18" fillId="0" borderId="3" xfId="2" applyFont="1" applyBorder="1" applyAlignment="1">
      <alignment horizontal="center" textRotation="90"/>
    </xf>
    <xf numFmtId="0" fontId="18" fillId="0" borderId="4" xfId="2" applyFont="1" applyBorder="1" applyAlignment="1">
      <alignment horizontal="center" textRotation="90"/>
    </xf>
    <xf numFmtId="0" fontId="18" fillId="0" borderId="9" xfId="2" applyFont="1" applyBorder="1" applyAlignment="1">
      <alignment horizontal="center" textRotation="90"/>
    </xf>
    <xf numFmtId="0" fontId="18" fillId="0" borderId="10" xfId="2" applyFont="1" applyBorder="1" applyAlignment="1">
      <alignment horizontal="center" textRotation="90"/>
    </xf>
    <xf numFmtId="0" fontId="18" fillId="0" borderId="6" xfId="2" applyFont="1" applyBorder="1" applyAlignment="1">
      <alignment horizontal="center" textRotation="90"/>
    </xf>
    <xf numFmtId="0" fontId="18" fillId="0" borderId="14" xfId="2" applyFont="1" applyBorder="1" applyAlignment="1">
      <alignment horizontal="center" textRotation="90"/>
    </xf>
    <xf numFmtId="0" fontId="15" fillId="0" borderId="46" xfId="2" applyFont="1" applyBorder="1" applyAlignment="1">
      <alignment horizontal="center" vertical="center" textRotation="90"/>
    </xf>
    <xf numFmtId="0" fontId="15" fillId="0" borderId="53" xfId="2" applyFont="1" applyBorder="1" applyAlignment="1">
      <alignment horizontal="center" vertical="center" textRotation="90"/>
    </xf>
    <xf numFmtId="1" fontId="25" fillId="0" borderId="34" xfId="1" applyNumberFormat="1" applyFont="1" applyFill="1" applyBorder="1" applyAlignment="1">
      <alignment horizontal="center" vertical="center"/>
    </xf>
    <xf numFmtId="1" fontId="25" fillId="0" borderId="56" xfId="1" applyNumberFormat="1" applyFont="1" applyFill="1" applyBorder="1" applyAlignment="1">
      <alignment horizontal="center" vertical="center"/>
    </xf>
    <xf numFmtId="1" fontId="25" fillId="0" borderId="10" xfId="1" applyNumberFormat="1" applyFont="1" applyFill="1" applyBorder="1" applyAlignment="1">
      <alignment horizontal="center" vertical="center"/>
    </xf>
    <xf numFmtId="1" fontId="25" fillId="0" borderId="14" xfId="1" applyNumberFormat="1" applyFont="1" applyFill="1" applyBorder="1" applyAlignment="1">
      <alignment horizontal="center" vertical="center"/>
    </xf>
    <xf numFmtId="1" fontId="25" fillId="0" borderId="26" xfId="1" applyNumberFormat="1" applyFont="1" applyFill="1" applyBorder="1" applyAlignment="1">
      <alignment horizontal="center" vertical="center"/>
    </xf>
    <xf numFmtId="1" fontId="25" fillId="0" borderId="27" xfId="1" applyNumberFormat="1" applyFont="1" applyFill="1" applyBorder="1" applyAlignment="1">
      <alignment horizontal="center" vertical="center"/>
    </xf>
    <xf numFmtId="0" fontId="17" fillId="5" borderId="7" xfId="2" applyFont="1" applyFill="1" applyBorder="1" applyAlignment="1" applyProtection="1">
      <alignment horizontal="center" vertical="center"/>
      <protection locked="0"/>
    </xf>
    <xf numFmtId="0" fontId="17" fillId="5" borderId="8" xfId="2" applyFont="1" applyFill="1" applyBorder="1" applyAlignment="1" applyProtection="1">
      <alignment horizontal="center" vertical="center"/>
      <protection locked="0"/>
    </xf>
    <xf numFmtId="1" fontId="25" fillId="0" borderId="4" xfId="1" applyNumberFormat="1" applyFont="1" applyFill="1" applyBorder="1" applyAlignment="1">
      <alignment horizontal="center" vertical="center"/>
    </xf>
    <xf numFmtId="1" fontId="25" fillId="0" borderId="6" xfId="1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2" xfId="2" applyFont="1" applyFill="1" applyBorder="1" applyAlignment="1" applyProtection="1">
      <alignment horizontal="center" vertical="center"/>
      <protection locked="0"/>
    </xf>
    <xf numFmtId="0" fontId="17" fillId="6" borderId="7" xfId="2" applyFont="1" applyFill="1" applyBorder="1" applyAlignment="1" applyProtection="1">
      <alignment horizontal="center" vertical="center"/>
      <protection locked="0"/>
    </xf>
    <xf numFmtId="0" fontId="17" fillId="6" borderId="8" xfId="2" applyFont="1" applyFill="1" applyBorder="1" applyAlignment="1" applyProtection="1">
      <alignment horizontal="center" vertical="center"/>
      <protection locked="0"/>
    </xf>
    <xf numFmtId="0" fontId="14" fillId="0" borderId="16" xfId="2" applyFont="1" applyBorder="1" applyAlignment="1" applyProtection="1">
      <alignment horizontal="left" vertical="center" wrapText="1"/>
      <protection locked="0"/>
    </xf>
    <xf numFmtId="0" fontId="14" fillId="0" borderId="17" xfId="2" applyFont="1" applyBorder="1" applyAlignment="1" applyProtection="1">
      <alignment horizontal="left" vertical="center" wrapText="1"/>
      <protection locked="0"/>
    </xf>
    <xf numFmtId="0" fontId="14" fillId="0" borderId="20" xfId="2" applyFont="1" applyBorder="1" applyAlignment="1" applyProtection="1">
      <alignment horizontal="left" vertical="center" wrapText="1"/>
      <protection locked="0"/>
    </xf>
    <xf numFmtId="0" fontId="14" fillId="0" borderId="21" xfId="2" applyFont="1" applyBorder="1" applyAlignment="1" applyProtection="1">
      <alignment horizontal="left" vertical="center" wrapText="1"/>
      <protection locked="0"/>
    </xf>
    <xf numFmtId="0" fontId="13" fillId="6" borderId="1" xfId="2" applyFont="1" applyFill="1" applyBorder="1" applyAlignment="1" applyProtection="1">
      <alignment horizontal="center" vertical="center"/>
      <protection locked="0"/>
    </xf>
    <xf numFmtId="0" fontId="13" fillId="6" borderId="2" xfId="2" applyFont="1" applyFill="1" applyBorder="1" applyAlignment="1" applyProtection="1">
      <alignment horizontal="center" vertical="center"/>
      <protection locked="0"/>
    </xf>
    <xf numFmtId="0" fontId="18" fillId="0" borderId="1" xfId="2" applyFont="1" applyBorder="1" applyAlignment="1">
      <alignment horizontal="center" textRotation="90" wrapText="1"/>
    </xf>
    <xf numFmtId="0" fontId="18" fillId="0" borderId="2" xfId="2" applyFont="1" applyBorder="1" applyAlignment="1">
      <alignment horizontal="center" textRotation="90" wrapText="1"/>
    </xf>
    <xf numFmtId="0" fontId="18" fillId="0" borderId="18" xfId="2" applyFont="1" applyBorder="1" applyAlignment="1">
      <alignment horizontal="center" textRotation="90" wrapText="1"/>
    </xf>
    <xf numFmtId="0" fontId="18" fillId="0" borderId="7" xfId="2" applyFont="1" applyBorder="1" applyAlignment="1">
      <alignment horizontal="center" textRotation="90" wrapText="1"/>
    </xf>
    <xf numFmtId="0" fontId="18" fillId="0" borderId="8" xfId="2" applyFont="1" applyBorder="1" applyAlignment="1">
      <alignment horizontal="center" textRotation="90" wrapText="1"/>
    </xf>
    <xf numFmtId="0" fontId="18" fillId="0" borderId="37" xfId="2" applyFont="1" applyBorder="1" applyAlignment="1">
      <alignment horizontal="center" textRotation="90" wrapText="1"/>
    </xf>
    <xf numFmtId="0" fontId="17" fillId="12" borderId="7" xfId="2" applyFont="1" applyFill="1" applyBorder="1" applyAlignment="1" applyProtection="1">
      <alignment horizontal="center" vertical="center"/>
      <protection locked="0"/>
    </xf>
    <xf numFmtId="0" fontId="17" fillId="12" borderId="8" xfId="2" applyFont="1" applyFill="1" applyBorder="1" applyAlignment="1" applyProtection="1">
      <alignment horizontal="center" vertical="center"/>
      <protection locked="0"/>
    </xf>
    <xf numFmtId="0" fontId="13" fillId="12" borderId="1" xfId="2" applyFont="1" applyFill="1" applyBorder="1" applyAlignment="1" applyProtection="1">
      <alignment horizontal="center" vertical="center"/>
      <protection locked="0"/>
    </xf>
    <xf numFmtId="0" fontId="13" fillId="12" borderId="2" xfId="2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29" fillId="0" borderId="8" xfId="3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35" fillId="0" borderId="13" xfId="2" applyFont="1" applyBorder="1" applyAlignment="1" applyProtection="1">
      <alignment horizontal="left" vertical="center"/>
      <protection locked="0"/>
    </xf>
    <xf numFmtId="0" fontId="35" fillId="0" borderId="32" xfId="2" applyFont="1" applyBorder="1" applyAlignment="1" applyProtection="1">
      <alignment horizontal="left" vertical="center"/>
      <protection locked="0"/>
    </xf>
    <xf numFmtId="0" fontId="35" fillId="0" borderId="20" xfId="2" applyFont="1" applyBorder="1" applyAlignment="1" applyProtection="1">
      <alignment horizontal="left" vertical="center"/>
      <protection locked="0"/>
    </xf>
    <xf numFmtId="0" fontId="35" fillId="0" borderId="21" xfId="2" applyFont="1" applyBorder="1" applyAlignment="1" applyProtection="1">
      <alignment horizontal="left" vertical="center"/>
      <protection locked="0"/>
    </xf>
    <xf numFmtId="0" fontId="36" fillId="0" borderId="4" xfId="2" applyFont="1" applyBorder="1" applyAlignment="1">
      <alignment horizontal="center" textRotation="90"/>
    </xf>
    <xf numFmtId="0" fontId="36" fillId="0" borderId="10" xfId="2" applyFont="1" applyBorder="1" applyAlignment="1">
      <alignment horizontal="center" textRotation="90"/>
    </xf>
    <xf numFmtId="0" fontId="37" fillId="0" borderId="16" xfId="2" applyFont="1" applyBorder="1" applyAlignment="1">
      <alignment horizontal="center" vertical="center"/>
    </xf>
    <xf numFmtId="0" fontId="37" fillId="0" borderId="2" xfId="2" applyFont="1" applyBorder="1" applyAlignment="1">
      <alignment horizontal="center" vertical="center"/>
    </xf>
    <xf numFmtId="0" fontId="37" fillId="0" borderId="18" xfId="2" applyFont="1" applyBorder="1" applyAlignment="1">
      <alignment horizontal="center" vertical="center"/>
    </xf>
    <xf numFmtId="0" fontId="38" fillId="0" borderId="20" xfId="2" applyFont="1" applyBorder="1" applyAlignment="1">
      <alignment horizontal="center" vertical="center"/>
    </xf>
    <xf numFmtId="0" fontId="38" fillId="0" borderId="23" xfId="2" applyFont="1" applyBorder="1" applyAlignment="1">
      <alignment horizontal="center" vertical="center"/>
    </xf>
    <xf numFmtId="0" fontId="38" fillId="0" borderId="24" xfId="2" applyFont="1" applyBorder="1" applyAlignment="1">
      <alignment horizontal="center" vertical="center"/>
    </xf>
    <xf numFmtId="0" fontId="37" fillId="0" borderId="30" xfId="2" applyFont="1" applyBorder="1" applyAlignment="1">
      <alignment horizontal="center" vertical="center"/>
    </xf>
    <xf numFmtId="0" fontId="37" fillId="0" borderId="29" xfId="2" applyFont="1" applyBorder="1" applyAlignment="1">
      <alignment horizontal="center" vertical="center"/>
    </xf>
    <xf numFmtId="0" fontId="37" fillId="0" borderId="31" xfId="2" applyFont="1" applyBorder="1" applyAlignment="1">
      <alignment horizontal="center" vertical="center"/>
    </xf>
    <xf numFmtId="0" fontId="37" fillId="0" borderId="13" xfId="2" applyFont="1" applyBorder="1" applyAlignment="1">
      <alignment horizontal="center" vertical="center"/>
    </xf>
    <xf numFmtId="0" fontId="38" fillId="0" borderId="25" xfId="2" applyFont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6" fillId="0" borderId="29" xfId="2" applyFont="1" applyBorder="1" applyAlignment="1">
      <alignment horizontal="center" vertical="center"/>
    </xf>
    <xf numFmtId="165" fontId="39" fillId="0" borderId="2" xfId="2" applyNumberFormat="1" applyFont="1" applyBorder="1" applyAlignment="1">
      <alignment horizontal="center" vertical="center" textRotation="90"/>
    </xf>
    <xf numFmtId="0" fontId="40" fillId="0" borderId="34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41" fillId="0" borderId="25" xfId="2" applyFont="1" applyBorder="1" applyAlignment="1">
      <alignment horizontal="center" vertical="center"/>
    </xf>
    <xf numFmtId="0" fontId="41" fillId="0" borderId="23" xfId="2" applyFont="1" applyBorder="1" applyAlignment="1">
      <alignment horizontal="center" vertical="center"/>
    </xf>
    <xf numFmtId="165" fontId="39" fillId="0" borderId="23" xfId="2" applyNumberFormat="1" applyFont="1" applyBorder="1" applyAlignment="1">
      <alignment horizontal="center" vertical="center" textRotation="90"/>
    </xf>
    <xf numFmtId="0" fontId="40" fillId="0" borderId="26" xfId="2" applyFont="1" applyFill="1" applyBorder="1" applyAlignment="1">
      <alignment horizontal="center" vertical="center"/>
    </xf>
    <xf numFmtId="0" fontId="38" fillId="0" borderId="36" xfId="2" applyFont="1" applyBorder="1" applyAlignment="1">
      <alignment horizontal="center" vertical="center"/>
    </xf>
    <xf numFmtId="0" fontId="38" fillId="0" borderId="8" xfId="2" applyFont="1" applyBorder="1" applyAlignment="1">
      <alignment horizontal="center" vertical="center"/>
    </xf>
    <xf numFmtId="0" fontId="38" fillId="0" borderId="37" xfId="2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44" xfId="2" applyFont="1" applyFill="1" applyBorder="1" applyAlignment="1">
      <alignment horizontal="center" vertical="center"/>
    </xf>
    <xf numFmtId="0" fontId="12" fillId="0" borderId="44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5" fillId="0" borderId="33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23" fillId="0" borderId="46" xfId="2" applyFont="1" applyFill="1" applyBorder="1" applyAlignment="1">
      <alignment horizontal="center" vertical="center"/>
    </xf>
    <xf numFmtId="0" fontId="23" fillId="0" borderId="5" xfId="2" applyFont="1" applyFill="1" applyBorder="1" applyAlignment="1" applyProtection="1">
      <alignment horizontal="center" vertical="center"/>
      <protection locked="0"/>
    </xf>
    <xf numFmtId="0" fontId="23" fillId="0" borderId="46" xfId="2" applyFont="1" applyFill="1" applyBorder="1" applyAlignment="1" applyProtection="1">
      <alignment horizontal="center" vertical="center"/>
      <protection locked="0"/>
    </xf>
    <xf numFmtId="0" fontId="23" fillId="0" borderId="44" xfId="2" applyFont="1" applyFill="1" applyBorder="1" applyAlignment="1" applyProtection="1">
      <alignment horizontal="center" vertical="center"/>
      <protection locked="0"/>
    </xf>
    <xf numFmtId="0" fontId="23" fillId="0" borderId="61" xfId="2" applyFont="1" applyFill="1" applyBorder="1" applyAlignment="1" applyProtection="1">
      <alignment horizontal="center" vertical="center"/>
      <protection locked="0"/>
    </xf>
    <xf numFmtId="0" fontId="23" fillId="0" borderId="20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23" fillId="0" borderId="20" xfId="2" applyFont="1" applyFill="1" applyBorder="1" applyAlignment="1" applyProtection="1">
      <alignment horizontal="center" vertical="center"/>
      <protection locked="0"/>
    </xf>
    <xf numFmtId="0" fontId="23" fillId="0" borderId="24" xfId="2" applyFont="1" applyFill="1" applyBorder="1" applyAlignment="1" applyProtection="1">
      <alignment horizontal="center" vertical="center"/>
      <protection locked="0"/>
    </xf>
    <xf numFmtId="0" fontId="23" fillId="0" borderId="23" xfId="2" applyFont="1" applyFill="1" applyBorder="1" applyAlignment="1" applyProtection="1">
      <alignment horizontal="center" vertical="center"/>
      <protection locked="0"/>
    </xf>
    <xf numFmtId="0" fontId="23" fillId="0" borderId="21" xfId="2" applyFont="1" applyFill="1" applyBorder="1" applyAlignment="1" applyProtection="1">
      <alignment horizontal="center" vertical="center"/>
      <protection locked="0"/>
    </xf>
    <xf numFmtId="0" fontId="37" fillId="0" borderId="28" xfId="2" applyFont="1" applyBorder="1" applyAlignment="1">
      <alignment horizontal="center" vertical="center"/>
    </xf>
    <xf numFmtId="49" fontId="43" fillId="0" borderId="26" xfId="2" applyNumberFormat="1" applyFont="1" applyBorder="1" applyAlignment="1">
      <alignment horizontal="center" vertical="center"/>
    </xf>
    <xf numFmtId="0" fontId="37" fillId="0" borderId="47" xfId="2" applyFont="1" applyFill="1" applyBorder="1" applyAlignment="1">
      <alignment horizontal="center" vertical="center"/>
    </xf>
    <xf numFmtId="0" fontId="37" fillId="0" borderId="48" xfId="2" applyFont="1" applyFill="1" applyBorder="1" applyAlignment="1">
      <alignment horizontal="center" vertical="center"/>
    </xf>
    <xf numFmtId="0" fontId="43" fillId="0" borderId="48" xfId="2" applyFont="1" applyFill="1" applyBorder="1" applyAlignment="1">
      <alignment horizontal="center" vertical="center"/>
    </xf>
    <xf numFmtId="0" fontId="37" fillId="0" borderId="62" xfId="2" applyFont="1" applyFill="1" applyBorder="1" applyAlignment="1">
      <alignment horizontal="center" vertical="center"/>
    </xf>
    <xf numFmtId="0" fontId="43" fillId="11" borderId="25" xfId="0" applyFont="1" applyFill="1" applyBorder="1" applyAlignment="1">
      <alignment horizontal="center" vertical="center"/>
    </xf>
    <xf numFmtId="0" fontId="37" fillId="11" borderId="23" xfId="0" applyFont="1" applyFill="1" applyBorder="1" applyAlignment="1">
      <alignment horizontal="center" vertical="center"/>
    </xf>
    <xf numFmtId="0" fontId="43" fillId="11" borderId="24" xfId="0" applyFont="1" applyFill="1" applyBorder="1" applyAlignment="1">
      <alignment horizontal="center" vertical="center"/>
    </xf>
    <xf numFmtId="0" fontId="38" fillId="0" borderId="20" xfId="2" applyFont="1" applyFill="1" applyBorder="1" applyAlignment="1">
      <alignment horizontal="center" vertical="center"/>
    </xf>
    <xf numFmtId="0" fontId="43" fillId="0" borderId="23" xfId="2" applyFont="1" applyFill="1" applyBorder="1" applyAlignment="1">
      <alignment horizontal="center" vertical="center"/>
    </xf>
    <xf numFmtId="0" fontId="38" fillId="0" borderId="24" xfId="2" applyFont="1" applyFill="1" applyBorder="1" applyAlignment="1">
      <alignment horizontal="center" vertical="center"/>
    </xf>
    <xf numFmtId="0" fontId="38" fillId="0" borderId="20" xfId="2" applyFont="1" applyFill="1" applyBorder="1" applyAlignment="1" applyProtection="1">
      <alignment horizontal="center" vertical="center"/>
      <protection locked="0"/>
    </xf>
    <xf numFmtId="0" fontId="38" fillId="0" borderId="24" xfId="2" applyFont="1" applyFill="1" applyBorder="1" applyAlignment="1" applyProtection="1">
      <alignment horizontal="center" vertical="center"/>
      <protection locked="0"/>
    </xf>
    <xf numFmtId="0" fontId="38" fillId="0" borderId="23" xfId="2" applyFont="1" applyFill="1" applyBorder="1" applyAlignment="1" applyProtection="1">
      <alignment horizontal="center" vertical="center"/>
      <protection locked="0"/>
    </xf>
    <xf numFmtId="0" fontId="38" fillId="0" borderId="21" xfId="2" applyFont="1" applyFill="1" applyBorder="1" applyAlignment="1" applyProtection="1">
      <alignment horizontal="center" vertical="center"/>
      <protection locked="0"/>
    </xf>
    <xf numFmtId="0" fontId="43" fillId="0" borderId="19" xfId="2" applyFont="1" applyBorder="1" applyAlignment="1" applyProtection="1">
      <alignment horizontal="center" vertical="center"/>
      <protection locked="0"/>
    </xf>
    <xf numFmtId="0" fontId="37" fillId="0" borderId="55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43" fillId="0" borderId="0" xfId="2" applyFont="1" applyBorder="1" applyAlignment="1">
      <alignment horizontal="center" vertical="center"/>
    </xf>
    <xf numFmtId="0" fontId="37" fillId="0" borderId="33" xfId="2" applyFont="1" applyBorder="1" applyAlignment="1">
      <alignment horizontal="center" vertical="center"/>
    </xf>
    <xf numFmtId="0" fontId="43" fillId="0" borderId="23" xfId="2" applyFont="1" applyBorder="1" applyAlignment="1">
      <alignment horizontal="center" vertical="center"/>
    </xf>
    <xf numFmtId="0" fontId="38" fillId="0" borderId="20" xfId="2" applyFont="1" applyBorder="1" applyAlignment="1" applyProtection="1">
      <alignment horizontal="center" vertical="center"/>
      <protection locked="0"/>
    </xf>
    <xf numFmtId="0" fontId="38" fillId="0" borderId="24" xfId="2" applyFont="1" applyBorder="1" applyAlignment="1" applyProtection="1">
      <alignment horizontal="center" vertical="center"/>
      <protection locked="0"/>
    </xf>
    <xf numFmtId="0" fontId="38" fillId="0" borderId="23" xfId="2" applyFont="1" applyBorder="1" applyAlignment="1" applyProtection="1">
      <alignment horizontal="center" vertical="center"/>
      <protection locked="0"/>
    </xf>
    <xf numFmtId="0" fontId="38" fillId="0" borderId="21" xfId="2" applyFont="1" applyBorder="1" applyAlignment="1" applyProtection="1">
      <alignment horizontal="center" vertical="center"/>
      <protection locked="0"/>
    </xf>
    <xf numFmtId="0" fontId="43" fillId="0" borderId="11" xfId="1" applyFont="1" applyBorder="1" applyAlignment="1">
      <alignment horizontal="center" vertical="center"/>
    </xf>
    <xf numFmtId="0" fontId="35" fillId="0" borderId="13" xfId="1" applyFont="1" applyBorder="1" applyAlignment="1" applyProtection="1">
      <alignment horizontal="left" vertical="center"/>
      <protection locked="0"/>
    </xf>
    <xf numFmtId="0" fontId="35" fillId="0" borderId="29" xfId="1" applyFont="1" applyBorder="1" applyAlignment="1" applyProtection="1">
      <alignment horizontal="left" vertical="center"/>
      <protection locked="0"/>
    </xf>
    <xf numFmtId="0" fontId="37" fillId="0" borderId="30" xfId="1" applyFont="1" applyBorder="1" applyAlignment="1">
      <alignment horizontal="center" vertical="center"/>
    </xf>
    <xf numFmtId="0" fontId="37" fillId="0" borderId="29" xfId="1" applyFont="1" applyBorder="1" applyAlignment="1">
      <alignment horizontal="center" vertical="center"/>
    </xf>
    <xf numFmtId="0" fontId="37" fillId="0" borderId="31" xfId="1" applyFont="1" applyBorder="1" applyAlignment="1">
      <alignment horizontal="center" vertical="center"/>
    </xf>
    <xf numFmtId="0" fontId="37" fillId="0" borderId="13" xfId="1" applyFont="1" applyBorder="1" applyAlignment="1">
      <alignment horizontal="center" vertical="center"/>
    </xf>
    <xf numFmtId="0" fontId="43" fillId="0" borderId="35" xfId="1" applyFont="1" applyBorder="1" applyAlignment="1">
      <alignment horizontal="center" vertical="center"/>
    </xf>
    <xf numFmtId="0" fontId="35" fillId="0" borderId="36" xfId="1" applyFont="1" applyBorder="1" applyAlignment="1" applyProtection="1">
      <alignment horizontal="left" vertical="center"/>
      <protection locked="0"/>
    </xf>
    <xf numFmtId="0" fontId="35" fillId="0" borderId="8" xfId="1" applyFont="1" applyBorder="1" applyAlignment="1" applyProtection="1">
      <alignment horizontal="left" vertical="center"/>
      <protection locked="0"/>
    </xf>
    <xf numFmtId="0" fontId="38" fillId="0" borderId="7" xfId="1" applyFont="1" applyBorder="1" applyAlignment="1">
      <alignment horizontal="center" vertical="center"/>
    </xf>
    <xf numFmtId="0" fontId="38" fillId="0" borderId="8" xfId="1" applyFont="1" applyBorder="1" applyAlignment="1">
      <alignment horizontal="center" vertical="center"/>
    </xf>
    <xf numFmtId="0" fontId="38" fillId="0" borderId="37" xfId="1" applyFont="1" applyBorder="1" applyAlignment="1">
      <alignment horizontal="center" vertical="center"/>
    </xf>
    <xf numFmtId="0" fontId="38" fillId="0" borderId="36" xfId="1" applyFont="1" applyBorder="1" applyAlignment="1">
      <alignment horizontal="center" vertical="center"/>
    </xf>
    <xf numFmtId="0" fontId="36" fillId="0" borderId="22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40" fillId="0" borderId="3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/>
    </xf>
    <xf numFmtId="0" fontId="40" fillId="0" borderId="10" xfId="1" applyFont="1" applyBorder="1" applyAlignment="1">
      <alignment horizontal="center" vertical="center"/>
    </xf>
    <xf numFmtId="0" fontId="37" fillId="0" borderId="16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0" borderId="17" xfId="1" applyFont="1" applyBorder="1" applyAlignment="1">
      <alignment horizontal="center" vertical="center"/>
    </xf>
    <xf numFmtId="0" fontId="38" fillId="0" borderId="20" xfId="1" applyFont="1" applyBorder="1" applyAlignment="1">
      <alignment horizontal="center" vertical="center"/>
    </xf>
    <xf numFmtId="0" fontId="38" fillId="0" borderId="23" xfId="1" applyFont="1" applyBorder="1" applyAlignment="1">
      <alignment horizontal="center" vertical="center"/>
    </xf>
    <xf numFmtId="0" fontId="38" fillId="0" borderId="21" xfId="1" applyFont="1" applyBorder="1" applyAlignment="1">
      <alignment horizontal="center" vertical="center"/>
    </xf>
    <xf numFmtId="0" fontId="37" fillId="0" borderId="32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49" fontId="43" fillId="0" borderId="4" xfId="1" applyNumberFormat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49" fontId="43" fillId="0" borderId="44" xfId="1" applyNumberFormat="1" applyFont="1" applyBorder="1" applyAlignment="1">
      <alignment horizontal="center" vertical="center"/>
    </xf>
    <xf numFmtId="0" fontId="44" fillId="0" borderId="44" xfId="1" applyFont="1" applyBorder="1" applyAlignment="1">
      <alignment horizontal="center" vertical="center"/>
    </xf>
    <xf numFmtId="0" fontId="43" fillId="0" borderId="45" xfId="1" applyFont="1" applyBorder="1" applyAlignment="1" applyProtection="1">
      <alignment horizontal="center" vertical="center"/>
      <protection locked="0"/>
    </xf>
    <xf numFmtId="0" fontId="37" fillId="0" borderId="44" xfId="1" applyFont="1" applyBorder="1" applyAlignment="1">
      <alignment horizontal="center" vertical="center"/>
    </xf>
    <xf numFmtId="0" fontId="43" fillId="0" borderId="44" xfId="1" applyFont="1" applyBorder="1" applyAlignment="1" applyProtection="1">
      <alignment horizontal="center" vertical="center"/>
      <protection locked="0"/>
    </xf>
    <xf numFmtId="0" fontId="43" fillId="0" borderId="5" xfId="1" applyFont="1" applyBorder="1" applyAlignment="1">
      <alignment horizontal="center" vertical="center"/>
    </xf>
    <xf numFmtId="0" fontId="43" fillId="0" borderId="44" xfId="1" applyFont="1" applyBorder="1" applyAlignment="1">
      <alignment horizontal="center" vertical="center"/>
    </xf>
    <xf numFmtId="0" fontId="43" fillId="0" borderId="46" xfId="1" applyFont="1" applyBorder="1" applyAlignment="1">
      <alignment horizontal="center" vertical="center"/>
    </xf>
    <xf numFmtId="0" fontId="43" fillId="0" borderId="5" xfId="1" applyFont="1" applyBorder="1" applyAlignment="1" applyProtection="1">
      <alignment horizontal="center" vertical="center"/>
      <protection locked="0"/>
    </xf>
    <xf numFmtId="0" fontId="43" fillId="0" borderId="46" xfId="1" applyFont="1" applyBorder="1" applyAlignment="1" applyProtection="1">
      <alignment horizontal="center" vertical="center"/>
      <protection locked="0"/>
    </xf>
    <xf numFmtId="0" fontId="43" fillId="0" borderId="3" xfId="1" applyFont="1" applyBorder="1" applyAlignment="1" applyProtection="1">
      <alignment horizontal="center" vertical="center"/>
      <protection locked="0"/>
    </xf>
    <xf numFmtId="0" fontId="37" fillId="0" borderId="28" xfId="1" applyFont="1" applyBorder="1" applyAlignment="1">
      <alignment horizontal="center" vertical="center"/>
    </xf>
    <xf numFmtId="49" fontId="43" fillId="0" borderId="26" xfId="1" applyNumberFormat="1" applyFont="1" applyBorder="1" applyAlignment="1">
      <alignment horizontal="center" vertical="center"/>
    </xf>
    <xf numFmtId="0" fontId="44" fillId="0" borderId="47" xfId="1" applyFont="1" applyBorder="1" applyAlignment="1">
      <alignment horizontal="center" vertical="center"/>
    </xf>
    <xf numFmtId="49" fontId="43" fillId="0" borderId="48" xfId="1" applyNumberFormat="1" applyFont="1" applyBorder="1" applyAlignment="1">
      <alignment horizontal="center" vertical="center"/>
    </xf>
    <xf numFmtId="0" fontId="44" fillId="0" borderId="48" xfId="1" applyFont="1" applyBorder="1" applyAlignment="1">
      <alignment horizontal="center" vertical="center"/>
    </xf>
    <xf numFmtId="0" fontId="43" fillId="0" borderId="49" xfId="1" applyFont="1" applyBorder="1" applyAlignment="1" applyProtection="1">
      <alignment horizontal="center" vertical="center"/>
      <protection locked="0"/>
    </xf>
    <xf numFmtId="0" fontId="37" fillId="0" borderId="48" xfId="1" applyFont="1" applyBorder="1" applyAlignment="1">
      <alignment horizontal="center" vertical="center"/>
    </xf>
    <xf numFmtId="0" fontId="43" fillId="0" borderId="48" xfId="1" applyFont="1" applyBorder="1" applyAlignment="1" applyProtection="1">
      <alignment horizontal="center" vertical="center"/>
      <protection locked="0"/>
    </xf>
    <xf numFmtId="0" fontId="43" fillId="0" borderId="47" xfId="1" applyFont="1" applyBorder="1" applyAlignment="1">
      <alignment horizontal="center" vertical="center"/>
    </xf>
    <xf numFmtId="0" fontId="43" fillId="0" borderId="48" xfId="1" applyFont="1" applyBorder="1" applyAlignment="1">
      <alignment horizontal="center" vertical="center"/>
    </xf>
    <xf numFmtId="0" fontId="43" fillId="0" borderId="50" xfId="1" applyFont="1" applyBorder="1" applyAlignment="1">
      <alignment horizontal="center" vertical="center"/>
    </xf>
    <xf numFmtId="0" fontId="43" fillId="0" borderId="47" xfId="1" applyFont="1" applyBorder="1" applyAlignment="1" applyProtection="1">
      <alignment horizontal="center" vertical="center"/>
      <protection locked="0"/>
    </xf>
    <xf numFmtId="0" fontId="43" fillId="0" borderId="50" xfId="1" applyFont="1" applyBorder="1" applyAlignment="1" applyProtection="1">
      <alignment horizontal="center" vertical="center"/>
      <protection locked="0"/>
    </xf>
    <xf numFmtId="0" fontId="43" fillId="0" borderId="28" xfId="1" applyFont="1" applyBorder="1" applyAlignment="1" applyProtection="1">
      <alignment horizontal="center" vertical="center"/>
      <protection locked="0"/>
    </xf>
    <xf numFmtId="0" fontId="37" fillId="0" borderId="9" xfId="1" applyFont="1" applyBorder="1" applyAlignment="1">
      <alignment horizontal="center" vertical="center"/>
    </xf>
    <xf numFmtId="49" fontId="43" fillId="0" borderId="10" xfId="1" applyNumberFormat="1" applyFont="1" applyBorder="1" applyAlignment="1">
      <alignment horizontal="center" vertical="center"/>
    </xf>
    <xf numFmtId="0" fontId="44" fillId="0" borderId="51" xfId="1" applyFont="1" applyBorder="1" applyAlignment="1">
      <alignment horizontal="center" vertical="center"/>
    </xf>
    <xf numFmtId="49" fontId="43" fillId="0" borderId="52" xfId="1" applyNumberFormat="1" applyFont="1" applyBorder="1" applyAlignment="1">
      <alignment horizontal="center" vertical="center"/>
    </xf>
    <xf numFmtId="0" fontId="44" fillId="0" borderId="52" xfId="1" applyFont="1" applyBorder="1" applyAlignment="1">
      <alignment horizontal="center" vertical="center"/>
    </xf>
    <xf numFmtId="0" fontId="43" fillId="0" borderId="7" xfId="1" applyFont="1" applyBorder="1" applyAlignment="1" applyProtection="1">
      <alignment horizontal="center" vertical="center"/>
      <protection locked="0"/>
    </xf>
    <xf numFmtId="0" fontId="37" fillId="0" borderId="8" xfId="1" applyFont="1" applyBorder="1" applyAlignment="1">
      <alignment horizontal="center" vertical="center"/>
    </xf>
    <xf numFmtId="0" fontId="43" fillId="0" borderId="8" xfId="1" applyFont="1" applyBorder="1" applyAlignment="1" applyProtection="1">
      <alignment horizontal="center" vertical="center"/>
      <protection locked="0"/>
    </xf>
    <xf numFmtId="0" fontId="43" fillId="0" borderId="36" xfId="1" applyFont="1" applyBorder="1" applyAlignment="1">
      <alignment horizontal="center" vertical="center"/>
    </xf>
    <xf numFmtId="0" fontId="43" fillId="0" borderId="8" xfId="1" applyFont="1" applyBorder="1" applyAlignment="1">
      <alignment horizontal="center" vertical="center"/>
    </xf>
    <xf numFmtId="0" fontId="43" fillId="0" borderId="37" xfId="1" applyFont="1" applyBorder="1" applyAlignment="1">
      <alignment horizontal="center" vertical="center"/>
    </xf>
    <xf numFmtId="0" fontId="43" fillId="0" borderId="51" xfId="1" applyFont="1" applyBorder="1" applyAlignment="1" applyProtection="1">
      <alignment horizontal="center" vertical="center"/>
      <protection locked="0"/>
    </xf>
    <xf numFmtId="0" fontId="43" fillId="0" borderId="52" xfId="1" applyFont="1" applyBorder="1" applyAlignment="1">
      <alignment horizontal="center" vertical="center"/>
    </xf>
    <xf numFmtId="0" fontId="43" fillId="0" borderId="53" xfId="1" applyFont="1" applyBorder="1" applyAlignment="1" applyProtection="1">
      <alignment horizontal="center" vertical="center"/>
      <protection locked="0"/>
    </xf>
    <xf numFmtId="0" fontId="43" fillId="0" borderId="52" xfId="1" applyFont="1" applyBorder="1" applyAlignment="1" applyProtection="1">
      <alignment horizontal="center" vertical="center"/>
      <protection locked="0"/>
    </xf>
    <xf numFmtId="0" fontId="43" fillId="0" borderId="9" xfId="1" applyFont="1" applyBorder="1" applyAlignment="1" applyProtection="1">
      <alignment horizontal="center" vertical="center"/>
      <protection locked="0"/>
    </xf>
    <xf numFmtId="0" fontId="27" fillId="10" borderId="0" xfId="0" applyFont="1" applyFill="1" applyBorder="1" applyAlignment="1">
      <alignment horizontal="center"/>
    </xf>
    <xf numFmtId="0" fontId="27" fillId="10" borderId="0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45" fillId="0" borderId="65" xfId="3" applyFont="1" applyBorder="1" applyAlignment="1">
      <alignment horizontal="center" vertical="center"/>
    </xf>
    <xf numFmtId="0" fontId="45" fillId="0" borderId="36" xfId="3" applyFont="1" applyFill="1" applyBorder="1" applyAlignment="1">
      <alignment horizontal="center" vertical="center"/>
    </xf>
    <xf numFmtId="0" fontId="46" fillId="0" borderId="8" xfId="3" applyFont="1" applyFill="1" applyBorder="1" applyAlignment="1">
      <alignment horizontal="center" vertical="center"/>
    </xf>
    <xf numFmtId="0" fontId="45" fillId="0" borderId="38" xfId="3" applyFont="1" applyFill="1" applyBorder="1" applyAlignment="1">
      <alignment horizontal="center" vertical="center"/>
    </xf>
    <xf numFmtId="0" fontId="46" fillId="13" borderId="7" xfId="3" applyFont="1" applyFill="1" applyBorder="1" applyAlignment="1">
      <alignment horizontal="center" vertical="center"/>
    </xf>
    <xf numFmtId="0" fontId="45" fillId="13" borderId="8" xfId="3" applyFont="1" applyFill="1" applyBorder="1" applyAlignment="1">
      <alignment horizontal="center" vertical="center"/>
    </xf>
    <xf numFmtId="0" fontId="46" fillId="13" borderId="8" xfId="3" applyFont="1" applyFill="1" applyBorder="1" applyAlignment="1">
      <alignment horizontal="center" vertical="center"/>
    </xf>
    <xf numFmtId="0" fontId="47" fillId="13" borderId="36" xfId="3" applyFont="1" applyFill="1" applyBorder="1" applyAlignment="1">
      <alignment horizontal="center" vertical="center"/>
    </xf>
    <xf numFmtId="0" fontId="48" fillId="13" borderId="8" xfId="3" applyFont="1" applyFill="1" applyBorder="1" applyAlignment="1">
      <alignment horizontal="center" vertical="center"/>
    </xf>
    <xf numFmtId="0" fontId="47" fillId="13" borderId="38" xfId="3" applyFont="1" applyFill="1" applyBorder="1" applyAlignment="1">
      <alignment horizontal="center" vertical="center"/>
    </xf>
    <xf numFmtId="0" fontId="47" fillId="0" borderId="8" xfId="3" applyFont="1" applyBorder="1" applyAlignment="1">
      <alignment horizontal="center" vertical="center"/>
    </xf>
    <xf numFmtId="0" fontId="48" fillId="0" borderId="8" xfId="3" applyFont="1" applyFill="1" applyBorder="1" applyAlignment="1">
      <alignment horizontal="center" vertical="center"/>
    </xf>
    <xf numFmtId="0" fontId="47" fillId="0" borderId="36" xfId="3" applyFont="1" applyBorder="1" applyAlignment="1">
      <alignment horizontal="center" vertical="center"/>
    </xf>
    <xf numFmtId="0" fontId="47" fillId="0" borderId="38" xfId="3" applyFont="1" applyBorder="1" applyAlignment="1">
      <alignment horizontal="center" vertical="center"/>
    </xf>
    <xf numFmtId="0" fontId="45" fillId="0" borderId="65" xfId="3" applyFont="1" applyFill="1" applyBorder="1" applyAlignment="1">
      <alignment horizontal="center" vertical="center"/>
    </xf>
    <xf numFmtId="0" fontId="46" fillId="0" borderId="7" xfId="3" applyFont="1" applyFill="1" applyBorder="1" applyAlignment="1">
      <alignment horizontal="center" vertical="center"/>
    </xf>
    <xf numFmtId="0" fontId="45" fillId="0" borderId="8" xfId="3" applyFont="1" applyFill="1" applyBorder="1" applyAlignment="1">
      <alignment horizontal="center" vertical="center"/>
    </xf>
    <xf numFmtId="0" fontId="47" fillId="0" borderId="36" xfId="3" applyFont="1" applyFill="1" applyBorder="1" applyAlignment="1">
      <alignment horizontal="center" vertical="center"/>
    </xf>
    <xf numFmtId="0" fontId="47" fillId="0" borderId="38" xfId="3" applyFont="1" applyFill="1" applyBorder="1" applyAlignment="1">
      <alignment horizontal="center" vertical="center"/>
    </xf>
    <xf numFmtId="0" fontId="47" fillId="0" borderId="8" xfId="3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horizontal="center"/>
    </xf>
    <xf numFmtId="0" fontId="27" fillId="14" borderId="0" xfId="0" applyFont="1" applyFill="1" applyBorder="1" applyAlignment="1">
      <alignment horizontal="center" vertical="center"/>
    </xf>
  </cellXfs>
  <cellStyles count="5">
    <cellStyle name="Normální" xfId="0" builtinId="0"/>
    <cellStyle name="normální 2" xfId="4" xr:uid="{00000000-0005-0000-0000-000001000000}"/>
    <cellStyle name="normální_Tab Poč Star" xfId="2" xr:uid="{00000000-0005-0000-0000-000002000000}"/>
    <cellStyle name="normální_VC Prerova 2011 - poradi utkani" xfId="3" xr:uid="{00000000-0005-0000-0000-000003000000}"/>
    <cellStyle name="normální_Vzorec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"/>
  <sheetViews>
    <sheetView zoomScale="75" zoomScaleNormal="75" workbookViewId="0">
      <selection activeCell="AC12" sqref="AC12"/>
    </sheetView>
  </sheetViews>
  <sheetFormatPr defaultColWidth="9.109375" defaultRowHeight="15.6" x14ac:dyDescent="0.25"/>
  <cols>
    <col min="1" max="1" width="3.5546875" style="14" customWidth="1"/>
    <col min="2" max="2" width="9" style="14" customWidth="1"/>
    <col min="3" max="3" width="14.33203125" style="14" customWidth="1"/>
    <col min="4" max="4" width="3.88671875" style="14" customWidth="1"/>
    <col min="5" max="5" width="1.6640625" style="14" customWidth="1"/>
    <col min="6" max="7" width="3.88671875" style="14" customWidth="1"/>
    <col min="8" max="8" width="1.6640625" style="14" customWidth="1"/>
    <col min="9" max="10" width="3.88671875" style="14" customWidth="1"/>
    <col min="11" max="11" width="1.6640625" style="14" customWidth="1"/>
    <col min="12" max="13" width="3.88671875" style="14" customWidth="1"/>
    <col min="14" max="14" width="1.6640625" style="14" customWidth="1"/>
    <col min="15" max="16" width="3.88671875" style="14" customWidth="1"/>
    <col min="17" max="17" width="1.6640625" style="14" customWidth="1"/>
    <col min="18" max="19" width="3.88671875" style="14" customWidth="1"/>
    <col min="20" max="20" width="1.6640625" style="14" customWidth="1"/>
    <col min="21" max="21" width="3.88671875" style="14" customWidth="1"/>
    <col min="22" max="23" width="3.88671875" style="14" hidden="1" customWidth="1"/>
    <col min="24" max="24" width="3.88671875" style="14" customWidth="1"/>
    <col min="25" max="25" width="1.6640625" style="14" customWidth="1"/>
    <col min="26" max="26" width="3.88671875" style="14" customWidth="1"/>
    <col min="27" max="28" width="4.5546875" style="14" customWidth="1"/>
    <col min="29" max="16384" width="9.109375" style="14"/>
  </cols>
  <sheetData>
    <row r="1" spans="1:28" ht="25.8" x14ac:dyDescent="0.25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</row>
    <row r="2" spans="1:28" ht="16.2" thickBot="1" x14ac:dyDescent="0.3">
      <c r="AA2" s="15"/>
      <c r="AB2" s="15"/>
    </row>
    <row r="3" spans="1:28" ht="57.9" customHeight="1" x14ac:dyDescent="0.25">
      <c r="A3" s="337" t="s">
        <v>24</v>
      </c>
      <c r="B3" s="338"/>
      <c r="C3" s="338"/>
      <c r="D3" s="339" t="str">
        <f>B5</f>
        <v>České Budějovice</v>
      </c>
      <c r="E3" s="340"/>
      <c r="F3" s="340"/>
      <c r="G3" s="340" t="str">
        <f>B7</f>
        <v>Ostrava</v>
      </c>
      <c r="H3" s="340"/>
      <c r="I3" s="340"/>
      <c r="J3" s="340" t="str">
        <f>B9</f>
        <v>Púchov</v>
      </c>
      <c r="K3" s="340"/>
      <c r="L3" s="340"/>
      <c r="M3" s="340" t="str">
        <f>B11</f>
        <v>Přerov C</v>
      </c>
      <c r="N3" s="340"/>
      <c r="O3" s="340"/>
      <c r="P3" s="343" t="s">
        <v>25</v>
      </c>
      <c r="Q3" s="344"/>
      <c r="R3" s="344"/>
      <c r="S3" s="344" t="s">
        <v>26</v>
      </c>
      <c r="T3" s="344"/>
      <c r="U3" s="344"/>
      <c r="V3" s="16"/>
      <c r="W3" s="16"/>
      <c r="X3" s="344" t="s">
        <v>27</v>
      </c>
      <c r="Y3" s="344"/>
      <c r="Z3" s="347"/>
      <c r="AA3" s="349" t="s">
        <v>28</v>
      </c>
      <c r="AB3" s="318" t="s">
        <v>29</v>
      </c>
    </row>
    <row r="4" spans="1:28" ht="58.2" customHeight="1" thickBot="1" x14ac:dyDescent="0.3">
      <c r="A4" s="320" t="s">
        <v>30</v>
      </c>
      <c r="B4" s="321"/>
      <c r="C4" s="321"/>
      <c r="D4" s="341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5"/>
      <c r="Q4" s="346"/>
      <c r="R4" s="346"/>
      <c r="S4" s="346"/>
      <c r="T4" s="346"/>
      <c r="U4" s="346"/>
      <c r="V4" s="17"/>
      <c r="W4" s="17"/>
      <c r="X4" s="346"/>
      <c r="Y4" s="346"/>
      <c r="Z4" s="348"/>
      <c r="AA4" s="350"/>
      <c r="AB4" s="319"/>
    </row>
    <row r="5" spans="1:28" ht="25.2" customHeight="1" x14ac:dyDescent="0.25">
      <c r="A5" s="322" t="s">
        <v>31</v>
      </c>
      <c r="B5" s="323" t="s">
        <v>32</v>
      </c>
      <c r="C5" s="324"/>
      <c r="D5" s="18"/>
      <c r="E5" s="19"/>
      <c r="F5" s="19"/>
      <c r="G5" s="20">
        <f>J20</f>
        <v>0</v>
      </c>
      <c r="H5" s="21" t="s">
        <v>33</v>
      </c>
      <c r="I5" s="22">
        <f>L20</f>
        <v>2</v>
      </c>
      <c r="J5" s="20">
        <f>L18</f>
        <v>0</v>
      </c>
      <c r="K5" s="21" t="s">
        <v>33</v>
      </c>
      <c r="L5" s="22">
        <f>J18</f>
        <v>2</v>
      </c>
      <c r="M5" s="20">
        <f>J16</f>
        <v>2</v>
      </c>
      <c r="N5" s="21" t="s">
        <v>33</v>
      </c>
      <c r="O5" s="23">
        <f>L16</f>
        <v>0</v>
      </c>
      <c r="P5" s="24">
        <f>SUM(G5,J5,M5,)</f>
        <v>2</v>
      </c>
      <c r="Q5" s="25" t="s">
        <v>33</v>
      </c>
      <c r="R5" s="25">
        <f>SUM(I5,L5,O5,)</f>
        <v>4</v>
      </c>
      <c r="S5" s="327">
        <f>IF(G5-I5=2,3,IF(G5-I5=1,2,IF(I5-G5=1,1,0)))+IF(J5-L5=2,3,IF(J5-L5=1,2,IF(L5-J5=1,1,0)))+IF(M5-O5=2,3,IF(M5-O5=1,2,IF(O5-M5=1,1,0)))</f>
        <v>3</v>
      </c>
      <c r="T5" s="327"/>
      <c r="U5" s="327"/>
      <c r="V5" s="328">
        <f>P6/R6</f>
        <v>0.88</v>
      </c>
      <c r="W5" s="329">
        <f>S5+V5</f>
        <v>3.88</v>
      </c>
      <c r="X5" s="330">
        <f>RANK(W5,W5:W12)</f>
        <v>3</v>
      </c>
      <c r="Y5" s="330"/>
      <c r="Z5" s="331"/>
      <c r="AA5" s="334">
        <f>P6/R6</f>
        <v>0.88</v>
      </c>
      <c r="AB5" s="335">
        <f>P5/R5</f>
        <v>0.5</v>
      </c>
    </row>
    <row r="6" spans="1:28" ht="25.2" customHeight="1" x14ac:dyDescent="0.25">
      <c r="A6" s="309"/>
      <c r="B6" s="325"/>
      <c r="C6" s="326"/>
      <c r="D6" s="26"/>
      <c r="E6" s="27"/>
      <c r="F6" s="27"/>
      <c r="G6" s="28">
        <f>M20</f>
        <v>30</v>
      </c>
      <c r="H6" s="29" t="s">
        <v>33</v>
      </c>
      <c r="I6" s="30">
        <f>O20</f>
        <v>50</v>
      </c>
      <c r="J6" s="28">
        <f>O18</f>
        <v>30</v>
      </c>
      <c r="K6" s="29" t="s">
        <v>33</v>
      </c>
      <c r="L6" s="30">
        <f>M18</f>
        <v>50</v>
      </c>
      <c r="M6" s="28">
        <f>M16</f>
        <v>50</v>
      </c>
      <c r="N6" s="29" t="s">
        <v>33</v>
      </c>
      <c r="O6" s="31">
        <f>O16</f>
        <v>25</v>
      </c>
      <c r="P6" s="32">
        <f>SUM(G6,J6,M6,)</f>
        <v>110</v>
      </c>
      <c r="Q6" s="33" t="s">
        <v>33</v>
      </c>
      <c r="R6" s="33">
        <f>SUM(I6,L6,O6,)</f>
        <v>125</v>
      </c>
      <c r="S6" s="312"/>
      <c r="T6" s="312"/>
      <c r="U6" s="312"/>
      <c r="V6" s="313"/>
      <c r="W6" s="314"/>
      <c r="X6" s="332"/>
      <c r="Y6" s="332"/>
      <c r="Z6" s="333"/>
      <c r="AA6" s="281"/>
      <c r="AB6" s="283"/>
    </row>
    <row r="7" spans="1:28" ht="25.2" customHeight="1" x14ac:dyDescent="0.25">
      <c r="A7" s="291" t="s">
        <v>34</v>
      </c>
      <c r="B7" s="293" t="s">
        <v>35</v>
      </c>
      <c r="C7" s="294"/>
      <c r="D7" s="34">
        <f>I5</f>
        <v>2</v>
      </c>
      <c r="E7" s="35" t="s">
        <v>33</v>
      </c>
      <c r="F7" s="36">
        <f>G5</f>
        <v>0</v>
      </c>
      <c r="G7" s="27"/>
      <c r="H7" s="27"/>
      <c r="I7" s="27"/>
      <c r="J7" s="37">
        <f>J17</f>
        <v>2</v>
      </c>
      <c r="K7" s="35" t="s">
        <v>33</v>
      </c>
      <c r="L7" s="36">
        <f>L17</f>
        <v>0</v>
      </c>
      <c r="M7" s="37">
        <f>L19</f>
        <v>2</v>
      </c>
      <c r="N7" s="35" t="s">
        <v>33</v>
      </c>
      <c r="O7" s="38">
        <f>J19</f>
        <v>0</v>
      </c>
      <c r="P7" s="39">
        <f>SUM(D7,J7,M7,)</f>
        <v>6</v>
      </c>
      <c r="Q7" s="40" t="s">
        <v>33</v>
      </c>
      <c r="R7" s="40">
        <f>SUM(F7,L7,O7,)</f>
        <v>0</v>
      </c>
      <c r="S7" s="312">
        <f>IF(D7-F7=2,3,IF(D7-F7=1,2,IF(F7-D7=1,1,0)))+IF(J7-L7=2,3,IF(J7-L7=1,2,IF(L7-J7=1,1,0)))+IF(M7-O7=2,3,IF(M7-O7=1,2,IF(O7-M7=1,1,0)))</f>
        <v>9</v>
      </c>
      <c r="T7" s="312"/>
      <c r="U7" s="312"/>
      <c r="V7" s="313">
        <f>P8/R8</f>
        <v>1.7441860465116279</v>
      </c>
      <c r="W7" s="301">
        <f>S7+V7</f>
        <v>10.744186046511627</v>
      </c>
      <c r="X7" s="303">
        <f>RANK(W7,W5:W12)</f>
        <v>1</v>
      </c>
      <c r="Y7" s="304"/>
      <c r="Z7" s="305"/>
      <c r="AA7" s="281">
        <f>P8/R8</f>
        <v>1.7441860465116279</v>
      </c>
      <c r="AB7" s="283" t="e">
        <f>P7/R7</f>
        <v>#DIV/0!</v>
      </c>
    </row>
    <row r="8" spans="1:28" ht="25.2" customHeight="1" x14ac:dyDescent="0.25">
      <c r="A8" s="309"/>
      <c r="B8" s="310"/>
      <c r="C8" s="311"/>
      <c r="D8" s="41">
        <f>I6</f>
        <v>50</v>
      </c>
      <c r="E8" s="29" t="s">
        <v>33</v>
      </c>
      <c r="F8" s="30">
        <f>G6</f>
        <v>30</v>
      </c>
      <c r="G8" s="42"/>
      <c r="H8" s="42"/>
      <c r="I8" s="42"/>
      <c r="J8" s="28">
        <f>M17</f>
        <v>50</v>
      </c>
      <c r="K8" s="29" t="s">
        <v>33</v>
      </c>
      <c r="L8" s="30">
        <f>O17</f>
        <v>39</v>
      </c>
      <c r="M8" s="28">
        <f>O19</f>
        <v>50</v>
      </c>
      <c r="N8" s="29" t="s">
        <v>33</v>
      </c>
      <c r="O8" s="31">
        <f>M19</f>
        <v>17</v>
      </c>
      <c r="P8" s="32">
        <f>SUM(D8,J8,M8,)</f>
        <v>150</v>
      </c>
      <c r="Q8" s="33" t="s">
        <v>33</v>
      </c>
      <c r="R8" s="33">
        <f>SUM(F8,L8,O8,)</f>
        <v>86</v>
      </c>
      <c r="S8" s="312"/>
      <c r="T8" s="312"/>
      <c r="U8" s="312"/>
      <c r="V8" s="313"/>
      <c r="W8" s="314"/>
      <c r="X8" s="315"/>
      <c r="Y8" s="316"/>
      <c r="Z8" s="317"/>
      <c r="AA8" s="281"/>
      <c r="AB8" s="283"/>
    </row>
    <row r="9" spans="1:28" ht="25.2" customHeight="1" x14ac:dyDescent="0.25">
      <c r="A9" s="291" t="s">
        <v>36</v>
      </c>
      <c r="B9" s="293" t="s">
        <v>37</v>
      </c>
      <c r="C9" s="294"/>
      <c r="D9" s="34">
        <f>L5</f>
        <v>2</v>
      </c>
      <c r="E9" s="35" t="s">
        <v>33</v>
      </c>
      <c r="F9" s="36">
        <f>J5</f>
        <v>0</v>
      </c>
      <c r="G9" s="37">
        <f>L7</f>
        <v>0</v>
      </c>
      <c r="H9" s="35" t="s">
        <v>33</v>
      </c>
      <c r="I9" s="36">
        <f>J7</f>
        <v>2</v>
      </c>
      <c r="J9" s="27"/>
      <c r="K9" s="27"/>
      <c r="L9" s="27"/>
      <c r="M9" s="37">
        <f>J21</f>
        <v>2</v>
      </c>
      <c r="N9" s="35" t="s">
        <v>33</v>
      </c>
      <c r="O9" s="38">
        <f>L21</f>
        <v>0</v>
      </c>
      <c r="P9" s="39">
        <f>SUM(D9,G9,M9,)</f>
        <v>4</v>
      </c>
      <c r="Q9" s="40" t="s">
        <v>33</v>
      </c>
      <c r="R9" s="40">
        <f>SUM(I9,F9,O9,)</f>
        <v>2</v>
      </c>
      <c r="S9" s="312">
        <f>IF(D9-F9=2,3,IF(D9-F9=1,2,IF(F9-D9=1,1,0)))+IF(G9-I9=2,3,IF(G9-I9=1,2,IF(I9-G9=1,1,0)))+IF(M9-O9=2,3,IF(M9-O9=1,2,IF(O9-M9=1,1,0)))</f>
        <v>6</v>
      </c>
      <c r="T9" s="312"/>
      <c r="U9" s="312"/>
      <c r="V9" s="313">
        <f>P10/R10</f>
        <v>1.404040404040404</v>
      </c>
      <c r="W9" s="301">
        <f>S9+V9</f>
        <v>7.404040404040404</v>
      </c>
      <c r="X9" s="303">
        <f>RANK(W9,W5:W12)</f>
        <v>2</v>
      </c>
      <c r="Y9" s="304"/>
      <c r="Z9" s="305"/>
      <c r="AA9" s="281">
        <f>P10/R10</f>
        <v>1.404040404040404</v>
      </c>
      <c r="AB9" s="283">
        <f>P9/R9</f>
        <v>2</v>
      </c>
    </row>
    <row r="10" spans="1:28" ht="25.2" customHeight="1" x14ac:dyDescent="0.25">
      <c r="A10" s="309"/>
      <c r="B10" s="310"/>
      <c r="C10" s="311"/>
      <c r="D10" s="41">
        <f>L6</f>
        <v>50</v>
      </c>
      <c r="E10" s="29" t="s">
        <v>33</v>
      </c>
      <c r="F10" s="30">
        <f>J6</f>
        <v>30</v>
      </c>
      <c r="G10" s="28">
        <f>L8</f>
        <v>39</v>
      </c>
      <c r="H10" s="29" t="s">
        <v>33</v>
      </c>
      <c r="I10" s="30">
        <f>J8</f>
        <v>50</v>
      </c>
      <c r="J10" s="42"/>
      <c r="K10" s="42"/>
      <c r="L10" s="42"/>
      <c r="M10" s="28">
        <f>M21</f>
        <v>50</v>
      </c>
      <c r="N10" s="29" t="s">
        <v>33</v>
      </c>
      <c r="O10" s="31">
        <f>O21</f>
        <v>19</v>
      </c>
      <c r="P10" s="32">
        <f>SUM(D10,G10,M10,)</f>
        <v>139</v>
      </c>
      <c r="Q10" s="33" t="s">
        <v>33</v>
      </c>
      <c r="R10" s="33">
        <f>SUM(I10,F10,O10,)</f>
        <v>99</v>
      </c>
      <c r="S10" s="312"/>
      <c r="T10" s="312"/>
      <c r="U10" s="312"/>
      <c r="V10" s="313"/>
      <c r="W10" s="314"/>
      <c r="X10" s="315"/>
      <c r="Y10" s="316"/>
      <c r="Z10" s="317"/>
      <c r="AA10" s="281"/>
      <c r="AB10" s="283"/>
    </row>
    <row r="11" spans="1:28" ht="25.2" customHeight="1" x14ac:dyDescent="0.25">
      <c r="A11" s="291" t="s">
        <v>38</v>
      </c>
      <c r="B11" s="293" t="s">
        <v>39</v>
      </c>
      <c r="C11" s="294"/>
      <c r="D11" s="34">
        <f>O5</f>
        <v>0</v>
      </c>
      <c r="E11" s="35" t="s">
        <v>33</v>
      </c>
      <c r="F11" s="36">
        <f>M5</f>
        <v>2</v>
      </c>
      <c r="G11" s="37">
        <f>O7</f>
        <v>0</v>
      </c>
      <c r="H11" s="35" t="s">
        <v>33</v>
      </c>
      <c r="I11" s="36">
        <f>M7</f>
        <v>2</v>
      </c>
      <c r="J11" s="37">
        <f>O9</f>
        <v>0</v>
      </c>
      <c r="K11" s="35" t="s">
        <v>33</v>
      </c>
      <c r="L11" s="36">
        <f>M9</f>
        <v>2</v>
      </c>
      <c r="M11" s="27"/>
      <c r="N11" s="27"/>
      <c r="O11" s="43"/>
      <c r="P11" s="39">
        <f>SUM(G11,J11,D11,)</f>
        <v>0</v>
      </c>
      <c r="Q11" s="40" t="s">
        <v>33</v>
      </c>
      <c r="R11" s="40">
        <f>SUM(I11,L11,F11,)</f>
        <v>6</v>
      </c>
      <c r="S11" s="297">
        <f>IF(D11-F11=2,3,IF(D11-F11=1,2,IF(F11-D11=1,1,0)))+IF(G11-I11=2,3,IF(G11-I11=1,2,IF(I11-G11=1,1,0)))+IF(J11-L11=2,3,IF(J11-L11=1,2,IF(L11-J11=1,1,0)))</f>
        <v>0</v>
      </c>
      <c r="T11" s="297"/>
      <c r="U11" s="297"/>
      <c r="V11" s="299">
        <f>P12/R12</f>
        <v>0.40666666666666668</v>
      </c>
      <c r="W11" s="301">
        <f>S11+V11</f>
        <v>0.40666666666666668</v>
      </c>
      <c r="X11" s="303">
        <f>RANK(W11,W5:W12)</f>
        <v>4</v>
      </c>
      <c r="Y11" s="304"/>
      <c r="Z11" s="305"/>
      <c r="AA11" s="281">
        <f>P12/R12</f>
        <v>0.40666666666666668</v>
      </c>
      <c r="AB11" s="283">
        <f>P11/R11</f>
        <v>0</v>
      </c>
    </row>
    <row r="12" spans="1:28" ht="25.2" customHeight="1" thickBot="1" x14ac:dyDescent="0.3">
      <c r="A12" s="292"/>
      <c r="B12" s="295"/>
      <c r="C12" s="296"/>
      <c r="D12" s="44">
        <f>O6</f>
        <v>25</v>
      </c>
      <c r="E12" s="45" t="s">
        <v>33</v>
      </c>
      <c r="F12" s="46">
        <f>M6</f>
        <v>50</v>
      </c>
      <c r="G12" s="47">
        <f>O8</f>
        <v>17</v>
      </c>
      <c r="H12" s="45" t="s">
        <v>33</v>
      </c>
      <c r="I12" s="46">
        <f>M8</f>
        <v>50</v>
      </c>
      <c r="J12" s="47">
        <f>O10</f>
        <v>19</v>
      </c>
      <c r="K12" s="45" t="s">
        <v>33</v>
      </c>
      <c r="L12" s="46">
        <f>M10</f>
        <v>50</v>
      </c>
      <c r="M12" s="48"/>
      <c r="N12" s="48"/>
      <c r="O12" s="49"/>
      <c r="P12" s="50">
        <f>SUM(G12,J12,D12,)</f>
        <v>61</v>
      </c>
      <c r="Q12" s="51" t="s">
        <v>33</v>
      </c>
      <c r="R12" s="51">
        <f>SUM(I12,L12,F12,)</f>
        <v>150</v>
      </c>
      <c r="S12" s="298"/>
      <c r="T12" s="298"/>
      <c r="U12" s="298"/>
      <c r="V12" s="300"/>
      <c r="W12" s="302"/>
      <c r="X12" s="306"/>
      <c r="Y12" s="307"/>
      <c r="Z12" s="308"/>
      <c r="AA12" s="282"/>
      <c r="AB12" s="284"/>
    </row>
    <row r="13" spans="1:28" ht="25.2" customHeight="1" x14ac:dyDescent="0.25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</row>
    <row r="14" spans="1:28" ht="16.2" thickBot="1" x14ac:dyDescent="0.3"/>
    <row r="15" spans="1:28" ht="30" customHeight="1" thickBot="1" x14ac:dyDescent="0.3">
      <c r="A15" s="52"/>
      <c r="B15" s="53" t="s">
        <v>40</v>
      </c>
      <c r="C15" s="286" t="s">
        <v>41</v>
      </c>
      <c r="D15" s="286"/>
      <c r="E15" s="286"/>
      <c r="F15" s="286"/>
      <c r="G15" s="286"/>
      <c r="H15" s="286"/>
      <c r="I15" s="287"/>
      <c r="J15" s="288" t="s">
        <v>42</v>
      </c>
      <c r="K15" s="289"/>
      <c r="L15" s="289"/>
      <c r="M15" s="289" t="s">
        <v>43</v>
      </c>
      <c r="N15" s="289"/>
      <c r="O15" s="289"/>
      <c r="P15" s="289" t="s">
        <v>44</v>
      </c>
      <c r="Q15" s="289"/>
      <c r="R15" s="289"/>
      <c r="S15" s="289" t="s">
        <v>45</v>
      </c>
      <c r="T15" s="289"/>
      <c r="U15" s="289"/>
      <c r="V15" s="54"/>
      <c r="W15" s="54"/>
      <c r="X15" s="289" t="s">
        <v>46</v>
      </c>
      <c r="Y15" s="289"/>
      <c r="Z15" s="290"/>
      <c r="AA15" s="55" t="s">
        <v>47</v>
      </c>
      <c r="AB15" s="56" t="s">
        <v>48</v>
      </c>
    </row>
    <row r="16" spans="1:28" ht="30" customHeight="1" x14ac:dyDescent="0.25">
      <c r="A16" s="57" t="s">
        <v>31</v>
      </c>
      <c r="B16" s="58" t="s">
        <v>49</v>
      </c>
      <c r="C16" s="59" t="str">
        <f>B5</f>
        <v>České Budějovice</v>
      </c>
      <c r="D16" s="60" t="s">
        <v>50</v>
      </c>
      <c r="E16" s="278" t="str">
        <f>B11</f>
        <v>Přerov C</v>
      </c>
      <c r="F16" s="278"/>
      <c r="G16" s="278"/>
      <c r="H16" s="278"/>
      <c r="I16" s="278"/>
      <c r="J16" s="61">
        <f t="shared" ref="J16:J21" si="0">IF(P16&gt;R16,1,0)+IF(S16&gt;U16,1,0)+IF(X16&gt;Z16,1,0)</f>
        <v>2</v>
      </c>
      <c r="K16" s="62" t="s">
        <v>33</v>
      </c>
      <c r="L16" s="63">
        <f t="shared" ref="L16:L21" si="1">IF(R16&gt;P16,1,0)+IF(U16&gt;S16,1,0)+IF(Z16&gt;X16,1,0)</f>
        <v>0</v>
      </c>
      <c r="M16" s="64">
        <f t="shared" ref="M16:M21" si="2">P16+S16+X16</f>
        <v>50</v>
      </c>
      <c r="N16" s="65" t="s">
        <v>33</v>
      </c>
      <c r="O16" s="66">
        <f t="shared" ref="O16:O21" si="3">R16+U16+Z16</f>
        <v>25</v>
      </c>
      <c r="P16" s="67">
        <v>25</v>
      </c>
      <c r="Q16" s="65" t="s">
        <v>33</v>
      </c>
      <c r="R16" s="68">
        <v>7</v>
      </c>
      <c r="S16" s="67">
        <v>25</v>
      </c>
      <c r="T16" s="65" t="s">
        <v>33</v>
      </c>
      <c r="U16" s="68">
        <v>18</v>
      </c>
      <c r="V16" s="63"/>
      <c r="W16" s="63"/>
      <c r="X16" s="67"/>
      <c r="Y16" s="65" t="s">
        <v>33</v>
      </c>
      <c r="Z16" s="63"/>
      <c r="AA16" s="69" t="s">
        <v>30</v>
      </c>
      <c r="AB16" s="70"/>
    </row>
    <row r="17" spans="1:28" ht="30" customHeight="1" x14ac:dyDescent="0.25">
      <c r="A17" s="71" t="s">
        <v>34</v>
      </c>
      <c r="B17" s="72" t="s">
        <v>51</v>
      </c>
      <c r="C17" s="73" t="str">
        <f>B7</f>
        <v>Ostrava</v>
      </c>
      <c r="D17" s="74" t="s">
        <v>50</v>
      </c>
      <c r="E17" s="279" t="str">
        <f>B9</f>
        <v>Púchov</v>
      </c>
      <c r="F17" s="279"/>
      <c r="G17" s="279"/>
      <c r="H17" s="279"/>
      <c r="I17" s="279"/>
      <c r="J17" s="75">
        <f t="shared" si="0"/>
        <v>2</v>
      </c>
      <c r="K17" s="76" t="s">
        <v>33</v>
      </c>
      <c r="L17" s="77">
        <f t="shared" si="1"/>
        <v>0</v>
      </c>
      <c r="M17" s="78">
        <f t="shared" si="2"/>
        <v>50</v>
      </c>
      <c r="N17" s="79" t="s">
        <v>33</v>
      </c>
      <c r="O17" s="80">
        <f t="shared" si="3"/>
        <v>39</v>
      </c>
      <c r="P17" s="81">
        <v>25</v>
      </c>
      <c r="Q17" s="79" t="s">
        <v>33</v>
      </c>
      <c r="R17" s="82">
        <v>18</v>
      </c>
      <c r="S17" s="81">
        <v>25</v>
      </c>
      <c r="T17" s="79" t="s">
        <v>33</v>
      </c>
      <c r="U17" s="82">
        <v>21</v>
      </c>
      <c r="V17" s="77"/>
      <c r="W17" s="77"/>
      <c r="X17" s="81"/>
      <c r="Y17" s="79" t="s">
        <v>33</v>
      </c>
      <c r="Z17" s="77"/>
      <c r="AA17" s="83" t="s">
        <v>30</v>
      </c>
      <c r="AB17" s="84"/>
    </row>
    <row r="18" spans="1:28" ht="30" customHeight="1" x14ac:dyDescent="0.25">
      <c r="A18" s="71" t="s">
        <v>36</v>
      </c>
      <c r="B18" s="72" t="s">
        <v>52</v>
      </c>
      <c r="C18" s="73" t="str">
        <f>B9</f>
        <v>Púchov</v>
      </c>
      <c r="D18" s="74" t="s">
        <v>50</v>
      </c>
      <c r="E18" s="279" t="str">
        <f>B5</f>
        <v>České Budějovice</v>
      </c>
      <c r="F18" s="279"/>
      <c r="G18" s="279"/>
      <c r="H18" s="279"/>
      <c r="I18" s="279"/>
      <c r="J18" s="75">
        <f t="shared" si="0"/>
        <v>2</v>
      </c>
      <c r="K18" s="76" t="s">
        <v>33</v>
      </c>
      <c r="L18" s="77">
        <f t="shared" si="1"/>
        <v>0</v>
      </c>
      <c r="M18" s="78">
        <f t="shared" si="2"/>
        <v>50</v>
      </c>
      <c r="N18" s="79" t="s">
        <v>33</v>
      </c>
      <c r="O18" s="80">
        <f t="shared" si="3"/>
        <v>30</v>
      </c>
      <c r="P18" s="85">
        <v>25</v>
      </c>
      <c r="Q18" s="86" t="s">
        <v>33</v>
      </c>
      <c r="R18" s="82">
        <v>13</v>
      </c>
      <c r="S18" s="81">
        <v>25</v>
      </c>
      <c r="T18" s="79" t="s">
        <v>33</v>
      </c>
      <c r="U18" s="82">
        <v>17</v>
      </c>
      <c r="V18" s="77"/>
      <c r="W18" s="77"/>
      <c r="X18" s="81"/>
      <c r="Y18" s="79" t="s">
        <v>33</v>
      </c>
      <c r="Z18" s="77"/>
      <c r="AA18" s="83" t="s">
        <v>30</v>
      </c>
      <c r="AB18" s="84"/>
    </row>
    <row r="19" spans="1:28" ht="30" customHeight="1" x14ac:dyDescent="0.25">
      <c r="A19" s="71" t="s">
        <v>38</v>
      </c>
      <c r="B19" s="72" t="s">
        <v>53</v>
      </c>
      <c r="C19" s="73" t="str">
        <f>B11</f>
        <v>Přerov C</v>
      </c>
      <c r="D19" s="74" t="s">
        <v>50</v>
      </c>
      <c r="E19" s="279" t="str">
        <f>B7</f>
        <v>Ostrava</v>
      </c>
      <c r="F19" s="279"/>
      <c r="G19" s="279"/>
      <c r="H19" s="279"/>
      <c r="I19" s="279"/>
      <c r="J19" s="75">
        <f t="shared" si="0"/>
        <v>0</v>
      </c>
      <c r="K19" s="76" t="s">
        <v>33</v>
      </c>
      <c r="L19" s="77">
        <f t="shared" si="1"/>
        <v>2</v>
      </c>
      <c r="M19" s="78">
        <f t="shared" si="2"/>
        <v>17</v>
      </c>
      <c r="N19" s="79" t="s">
        <v>33</v>
      </c>
      <c r="O19" s="80">
        <f t="shared" si="3"/>
        <v>50</v>
      </c>
      <c r="P19" s="81">
        <v>10</v>
      </c>
      <c r="Q19" s="79" t="s">
        <v>33</v>
      </c>
      <c r="R19" s="82">
        <v>25</v>
      </c>
      <c r="S19" s="81">
        <v>7</v>
      </c>
      <c r="T19" s="79" t="s">
        <v>33</v>
      </c>
      <c r="U19" s="82">
        <v>25</v>
      </c>
      <c r="V19" s="77"/>
      <c r="W19" s="77"/>
      <c r="X19" s="81"/>
      <c r="Y19" s="79" t="s">
        <v>33</v>
      </c>
      <c r="Z19" s="77"/>
      <c r="AA19" s="83" t="s">
        <v>30</v>
      </c>
      <c r="AB19" s="84"/>
    </row>
    <row r="20" spans="1:28" ht="30" customHeight="1" x14ac:dyDescent="0.25">
      <c r="A20" s="71" t="s">
        <v>54</v>
      </c>
      <c r="B20" s="72" t="s">
        <v>55</v>
      </c>
      <c r="C20" s="73" t="str">
        <f>B5</f>
        <v>České Budějovice</v>
      </c>
      <c r="D20" s="74" t="s">
        <v>50</v>
      </c>
      <c r="E20" s="279" t="str">
        <f>B7</f>
        <v>Ostrava</v>
      </c>
      <c r="F20" s="279"/>
      <c r="G20" s="279"/>
      <c r="H20" s="279"/>
      <c r="I20" s="279"/>
      <c r="J20" s="75">
        <f t="shared" si="0"/>
        <v>0</v>
      </c>
      <c r="K20" s="76" t="s">
        <v>33</v>
      </c>
      <c r="L20" s="77">
        <f t="shared" si="1"/>
        <v>2</v>
      </c>
      <c r="M20" s="78">
        <f t="shared" si="2"/>
        <v>30</v>
      </c>
      <c r="N20" s="79" t="s">
        <v>33</v>
      </c>
      <c r="O20" s="80">
        <f t="shared" si="3"/>
        <v>50</v>
      </c>
      <c r="P20" s="85">
        <v>14</v>
      </c>
      <c r="Q20" s="79" t="s">
        <v>33</v>
      </c>
      <c r="R20" s="82">
        <v>25</v>
      </c>
      <c r="S20" s="81">
        <v>16</v>
      </c>
      <c r="T20" s="79" t="s">
        <v>33</v>
      </c>
      <c r="U20" s="82">
        <v>25</v>
      </c>
      <c r="V20" s="77"/>
      <c r="W20" s="77"/>
      <c r="X20" s="81"/>
      <c r="Y20" s="79" t="s">
        <v>33</v>
      </c>
      <c r="Z20" s="77"/>
      <c r="AA20" s="83" t="s">
        <v>30</v>
      </c>
      <c r="AB20" s="84"/>
    </row>
    <row r="21" spans="1:28" ht="30" customHeight="1" thickBot="1" x14ac:dyDescent="0.3">
      <c r="A21" s="87" t="s">
        <v>56</v>
      </c>
      <c r="B21" s="88" t="s">
        <v>57</v>
      </c>
      <c r="C21" s="89" t="str">
        <f>B9</f>
        <v>Púchov</v>
      </c>
      <c r="D21" s="90" t="s">
        <v>50</v>
      </c>
      <c r="E21" s="280" t="str">
        <f>B11</f>
        <v>Přerov C</v>
      </c>
      <c r="F21" s="280"/>
      <c r="G21" s="280"/>
      <c r="H21" s="280"/>
      <c r="I21" s="280"/>
      <c r="J21" s="91">
        <f t="shared" si="0"/>
        <v>2</v>
      </c>
      <c r="K21" s="92" t="s">
        <v>33</v>
      </c>
      <c r="L21" s="93">
        <f t="shared" si="1"/>
        <v>0</v>
      </c>
      <c r="M21" s="94">
        <f t="shared" si="2"/>
        <v>50</v>
      </c>
      <c r="N21" s="95" t="s">
        <v>33</v>
      </c>
      <c r="O21" s="96">
        <f t="shared" si="3"/>
        <v>19</v>
      </c>
      <c r="P21" s="97">
        <v>25</v>
      </c>
      <c r="Q21" s="98" t="s">
        <v>33</v>
      </c>
      <c r="R21" s="99">
        <v>9</v>
      </c>
      <c r="S21" s="97">
        <v>25</v>
      </c>
      <c r="T21" s="98" t="s">
        <v>33</v>
      </c>
      <c r="U21" s="99">
        <v>10</v>
      </c>
      <c r="V21" s="100"/>
      <c r="W21" s="100"/>
      <c r="X21" s="97"/>
      <c r="Y21" s="98" t="s">
        <v>33</v>
      </c>
      <c r="Z21" s="100"/>
      <c r="AA21" s="101" t="s">
        <v>30</v>
      </c>
      <c r="AB21" s="102"/>
    </row>
  </sheetData>
  <mergeCells count="57">
    <mergeCell ref="A1:AB1"/>
    <mergeCell ref="A3:C3"/>
    <mergeCell ref="D3:F4"/>
    <mergeCell ref="G3:I4"/>
    <mergeCell ref="J3:L4"/>
    <mergeCell ref="M3:O4"/>
    <mergeCell ref="P3:R4"/>
    <mergeCell ref="S3:U4"/>
    <mergeCell ref="X3:Z4"/>
    <mergeCell ref="AA3:AA4"/>
    <mergeCell ref="AB3:AB4"/>
    <mergeCell ref="A4:C4"/>
    <mergeCell ref="A5:A6"/>
    <mergeCell ref="B5:C6"/>
    <mergeCell ref="S5:U6"/>
    <mergeCell ref="V5:V6"/>
    <mergeCell ref="W5:W6"/>
    <mergeCell ref="X5:Z6"/>
    <mergeCell ref="AA5:AA6"/>
    <mergeCell ref="AB5:AB6"/>
    <mergeCell ref="AA7:AA8"/>
    <mergeCell ref="AB7:AB8"/>
    <mergeCell ref="A9:A10"/>
    <mergeCell ref="B9:C10"/>
    <mergeCell ref="S9:U10"/>
    <mergeCell ref="V9:V10"/>
    <mergeCell ref="W9:W10"/>
    <mergeCell ref="X9:Z10"/>
    <mergeCell ref="AA9:AA10"/>
    <mergeCell ref="AB9:AB10"/>
    <mergeCell ref="A7:A8"/>
    <mergeCell ref="B7:C8"/>
    <mergeCell ref="S7:U8"/>
    <mergeCell ref="V7:V8"/>
    <mergeCell ref="W7:W8"/>
    <mergeCell ref="X7:Z8"/>
    <mergeCell ref="E21:I21"/>
    <mergeCell ref="AA11:AA12"/>
    <mergeCell ref="AB11:AB12"/>
    <mergeCell ref="A13:AB13"/>
    <mergeCell ref="C15:I15"/>
    <mergeCell ref="J15:L15"/>
    <mergeCell ref="M15:O15"/>
    <mergeCell ref="P15:R15"/>
    <mergeCell ref="S15:U15"/>
    <mergeCell ref="X15:Z15"/>
    <mergeCell ref="A11:A12"/>
    <mergeCell ref="B11:C12"/>
    <mergeCell ref="S11:U12"/>
    <mergeCell ref="V11:V12"/>
    <mergeCell ref="W11:W12"/>
    <mergeCell ref="X11:Z12"/>
    <mergeCell ref="E16:I16"/>
    <mergeCell ref="E17:I17"/>
    <mergeCell ref="E18:I18"/>
    <mergeCell ref="E19:I19"/>
    <mergeCell ref="E20:I20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E32"/>
  <sheetViews>
    <sheetView topLeftCell="A13" zoomScale="75" zoomScaleNormal="75" workbookViewId="0">
      <selection activeCell="AJ29" sqref="AJ29"/>
    </sheetView>
  </sheetViews>
  <sheetFormatPr defaultColWidth="9.109375" defaultRowHeight="15.6" x14ac:dyDescent="0.25"/>
  <cols>
    <col min="1" max="1" width="3.5546875" style="105" customWidth="1"/>
    <col min="2" max="2" width="9" style="105" customWidth="1"/>
    <col min="3" max="3" width="14.33203125" style="105" customWidth="1"/>
    <col min="4" max="4" width="3.109375" style="105" customWidth="1"/>
    <col min="5" max="5" width="1.6640625" style="105" customWidth="1"/>
    <col min="6" max="7" width="3.109375" style="105" customWidth="1"/>
    <col min="8" max="8" width="1.6640625" style="105" customWidth="1"/>
    <col min="9" max="10" width="3.109375" style="105" customWidth="1"/>
    <col min="11" max="11" width="1.6640625" style="105" customWidth="1"/>
    <col min="12" max="13" width="3.109375" style="105" customWidth="1"/>
    <col min="14" max="14" width="1.88671875" style="105" customWidth="1"/>
    <col min="15" max="16" width="3.109375" style="105" customWidth="1"/>
    <col min="17" max="17" width="1.6640625" style="105" customWidth="1"/>
    <col min="18" max="19" width="3.109375" style="105" customWidth="1"/>
    <col min="20" max="20" width="1.6640625" style="105" customWidth="1"/>
    <col min="21" max="21" width="3.109375" style="105" customWidth="1"/>
    <col min="22" max="22" width="3.6640625" style="105" customWidth="1"/>
    <col min="23" max="23" width="1.6640625" style="105" customWidth="1"/>
    <col min="24" max="24" width="3.88671875" style="105" customWidth="1"/>
    <col min="25" max="26" width="3.88671875" style="105" hidden="1" customWidth="1"/>
    <col min="27" max="27" width="3.109375" style="105" customWidth="1"/>
    <col min="28" max="28" width="1.6640625" style="105" customWidth="1"/>
    <col min="29" max="29" width="3.109375" style="105" customWidth="1"/>
    <col min="30" max="31" width="4.5546875" style="105" customWidth="1"/>
    <col min="32" max="16384" width="9.109375" style="105"/>
  </cols>
  <sheetData>
    <row r="1" spans="1:31" s="103" customFormat="1" ht="19.2" customHeight="1" thickBot="1" x14ac:dyDescent="0.3">
      <c r="A1" s="449"/>
      <c r="B1" s="449"/>
      <c r="C1" s="449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49"/>
      <c r="W1" s="449"/>
      <c r="X1" s="449"/>
      <c r="Y1" s="449"/>
      <c r="Z1" s="449"/>
      <c r="AA1" s="449"/>
      <c r="AB1" s="449"/>
      <c r="AC1" s="449"/>
      <c r="AD1" s="449"/>
      <c r="AE1" s="449"/>
    </row>
    <row r="2" spans="1:31" ht="50.1" customHeight="1" x14ac:dyDescent="0.25">
      <c r="A2" s="489" t="s">
        <v>83</v>
      </c>
      <c r="B2" s="490"/>
      <c r="C2" s="490"/>
      <c r="D2" s="453" t="str">
        <f>B4</f>
        <v>Vyškov</v>
      </c>
      <c r="E2" s="454"/>
      <c r="F2" s="454"/>
      <c r="G2" s="454" t="str">
        <f>B6</f>
        <v>Nový Jičín</v>
      </c>
      <c r="H2" s="454"/>
      <c r="I2" s="454"/>
      <c r="J2" s="506" t="str">
        <f>B8</f>
        <v>Raškovice</v>
      </c>
      <c r="K2" s="506"/>
      <c r="L2" s="506"/>
      <c r="M2" s="454" t="str">
        <f>B10</f>
        <v>Mikulova Praha</v>
      </c>
      <c r="N2" s="454"/>
      <c r="O2" s="454"/>
      <c r="P2" s="454" t="str">
        <f>B12</f>
        <v>Skalica B</v>
      </c>
      <c r="Q2" s="454"/>
      <c r="R2" s="454"/>
      <c r="S2" s="454" t="str">
        <f>B14</f>
        <v>Přerov B</v>
      </c>
      <c r="T2" s="454"/>
      <c r="U2" s="457"/>
      <c r="V2" s="459" t="s">
        <v>25</v>
      </c>
      <c r="W2" s="436"/>
      <c r="X2" s="436"/>
      <c r="Y2" s="104"/>
      <c r="Z2" s="104"/>
      <c r="AA2" s="436" t="s">
        <v>26</v>
      </c>
      <c r="AB2" s="436"/>
      <c r="AC2" s="436"/>
      <c r="AD2" s="436" t="s">
        <v>27</v>
      </c>
      <c r="AE2" s="437"/>
    </row>
    <row r="3" spans="1:31" ht="58.2" customHeight="1" thickBot="1" x14ac:dyDescent="0.3">
      <c r="A3" s="487" t="s">
        <v>68</v>
      </c>
      <c r="B3" s="488"/>
      <c r="C3" s="488"/>
      <c r="D3" s="455"/>
      <c r="E3" s="456"/>
      <c r="F3" s="456"/>
      <c r="G3" s="456"/>
      <c r="H3" s="456"/>
      <c r="I3" s="456"/>
      <c r="J3" s="507"/>
      <c r="K3" s="507"/>
      <c r="L3" s="507"/>
      <c r="M3" s="456"/>
      <c r="N3" s="456"/>
      <c r="O3" s="456"/>
      <c r="P3" s="456"/>
      <c r="Q3" s="456"/>
      <c r="R3" s="456"/>
      <c r="S3" s="456"/>
      <c r="T3" s="456"/>
      <c r="U3" s="458"/>
      <c r="V3" s="460"/>
      <c r="W3" s="438"/>
      <c r="X3" s="438"/>
      <c r="Y3" s="106"/>
      <c r="Z3" s="106"/>
      <c r="AA3" s="438"/>
      <c r="AB3" s="438"/>
      <c r="AC3" s="438"/>
      <c r="AD3" s="438"/>
      <c r="AE3" s="439"/>
    </row>
    <row r="4" spans="1:31" ht="25.2" customHeight="1" x14ac:dyDescent="0.25">
      <c r="A4" s="442" t="s">
        <v>31</v>
      </c>
      <c r="B4" s="443" t="str">
        <f>Rozlosování!D9</f>
        <v>Vyškov</v>
      </c>
      <c r="C4" s="444"/>
      <c r="D4" s="107"/>
      <c r="E4" s="108"/>
      <c r="F4" s="108"/>
      <c r="G4" s="109">
        <f>M30</f>
        <v>2</v>
      </c>
      <c r="H4" s="110" t="s">
        <v>33</v>
      </c>
      <c r="I4" s="111">
        <f>O30</f>
        <v>0</v>
      </c>
      <c r="J4" s="508">
        <f>O27</f>
        <v>1</v>
      </c>
      <c r="K4" s="509" t="s">
        <v>33</v>
      </c>
      <c r="L4" s="510">
        <f>M27</f>
        <v>2</v>
      </c>
      <c r="M4" s="110">
        <f>M24</f>
        <v>2</v>
      </c>
      <c r="N4" s="110" t="s">
        <v>33</v>
      </c>
      <c r="O4" s="110">
        <f>O24</f>
        <v>0</v>
      </c>
      <c r="P4" s="109">
        <f>O21</f>
        <v>2</v>
      </c>
      <c r="Q4" s="110" t="s">
        <v>33</v>
      </c>
      <c r="R4" s="111">
        <f>M21</f>
        <v>1</v>
      </c>
      <c r="S4" s="109">
        <f>M18</f>
        <v>2</v>
      </c>
      <c r="T4" s="110" t="s">
        <v>33</v>
      </c>
      <c r="U4" s="110">
        <f>O18</f>
        <v>0</v>
      </c>
      <c r="V4" s="112">
        <f>SUM(G4,J4,M4,P4,S4)</f>
        <v>9</v>
      </c>
      <c r="W4" s="113" t="s">
        <v>33</v>
      </c>
      <c r="X4" s="114">
        <f>SUM(I4,L4,O4,R4,U4)</f>
        <v>3</v>
      </c>
      <c r="Y4" s="421">
        <f>V5/X5</f>
        <v>1.2149122807017543</v>
      </c>
      <c r="Z4" s="421">
        <f>AA4+Y4</f>
        <v>13.214912280701753</v>
      </c>
      <c r="AA4" s="446">
        <f>IF(J4-L4=2,3,IF(J4&gt;L4,2,IF(L4-J4=1,1,0)))+IF(M4-O4=2,3,IF(M4&gt;O4,2,IF(O4-M4=1,1,0)))+IF(G4-I4=2,3,IF(G4&gt;I4,2,IF(I4-G4=1,1,0)))+IF(P4-R4=2,3,IF(P4&gt;R4,2,IF(R4-P4=1,1,0)))+IF(S4-U4=2,3,IF(S4&gt;U4,2,IF(U4-S4=1,1,0)))</f>
        <v>12</v>
      </c>
      <c r="AB4" s="446"/>
      <c r="AC4" s="446"/>
      <c r="AD4" s="469" t="str">
        <f>ROMAN(RANK(Z4,Z4:Z15))</f>
        <v>II</v>
      </c>
      <c r="AE4" s="470"/>
    </row>
    <row r="5" spans="1:31" ht="25.2" customHeight="1" thickBot="1" x14ac:dyDescent="0.3">
      <c r="A5" s="429"/>
      <c r="B5" s="430"/>
      <c r="C5" s="445"/>
      <c r="D5" s="115"/>
      <c r="E5" s="116"/>
      <c r="F5" s="116"/>
      <c r="G5" s="117">
        <f>P30</f>
        <v>50</v>
      </c>
      <c r="H5" s="118" t="s">
        <v>33</v>
      </c>
      <c r="I5" s="119">
        <f>R30</f>
        <v>39</v>
      </c>
      <c r="J5" s="511">
        <f>R27</f>
        <v>64</v>
      </c>
      <c r="K5" s="512" t="s">
        <v>33</v>
      </c>
      <c r="L5" s="513">
        <f>P27</f>
        <v>61</v>
      </c>
      <c r="M5" s="118">
        <f>P24</f>
        <v>50</v>
      </c>
      <c r="N5" s="118" t="s">
        <v>33</v>
      </c>
      <c r="O5" s="118">
        <f>R24</f>
        <v>36</v>
      </c>
      <c r="P5" s="117">
        <f>R21</f>
        <v>62</v>
      </c>
      <c r="Q5" s="118" t="s">
        <v>33</v>
      </c>
      <c r="R5" s="119">
        <f>P21</f>
        <v>56</v>
      </c>
      <c r="S5" s="117">
        <f>P18</f>
        <v>51</v>
      </c>
      <c r="T5" s="118" t="s">
        <v>33</v>
      </c>
      <c r="U5" s="118">
        <f>R18</f>
        <v>36</v>
      </c>
      <c r="V5" s="120">
        <f>SUM(G5,J5,M5,P5,S5)</f>
        <v>277</v>
      </c>
      <c r="W5" s="121" t="s">
        <v>33</v>
      </c>
      <c r="X5" s="121">
        <f>SUM(I5,L5,O5,R5,U5)</f>
        <v>228</v>
      </c>
      <c r="Y5" s="432"/>
      <c r="Z5" s="432"/>
      <c r="AA5" s="433"/>
      <c r="AB5" s="433"/>
      <c r="AC5" s="433"/>
      <c r="AD5" s="465"/>
      <c r="AE5" s="466"/>
    </row>
    <row r="6" spans="1:31" ht="25.2" customHeight="1" x14ac:dyDescent="0.25">
      <c r="A6" s="415" t="s">
        <v>34</v>
      </c>
      <c r="B6" s="417" t="str">
        <f>D!B7</f>
        <v>Nový Jičín</v>
      </c>
      <c r="C6" s="418"/>
      <c r="D6" s="122">
        <f>I4</f>
        <v>0</v>
      </c>
      <c r="E6" s="123" t="s">
        <v>33</v>
      </c>
      <c r="F6" s="124">
        <f>G4</f>
        <v>2</v>
      </c>
      <c r="G6" s="116"/>
      <c r="H6" s="116"/>
      <c r="I6" s="116"/>
      <c r="J6" s="517">
        <f>M23</f>
        <v>0</v>
      </c>
      <c r="K6" s="515" t="s">
        <v>33</v>
      </c>
      <c r="L6" s="516">
        <f>O23</f>
        <v>2</v>
      </c>
      <c r="M6" s="123">
        <f>O28</f>
        <v>2</v>
      </c>
      <c r="N6" s="123" t="s">
        <v>33</v>
      </c>
      <c r="O6" s="123">
        <f>M28</f>
        <v>0</v>
      </c>
      <c r="P6" s="125">
        <f>M19</f>
        <v>2</v>
      </c>
      <c r="Q6" s="123" t="s">
        <v>33</v>
      </c>
      <c r="R6" s="124">
        <f>O19</f>
        <v>0</v>
      </c>
      <c r="S6" s="125">
        <f>O26</f>
        <v>2</v>
      </c>
      <c r="T6" s="123" t="s">
        <v>33</v>
      </c>
      <c r="U6" s="123">
        <f>M26</f>
        <v>0</v>
      </c>
      <c r="V6" s="126">
        <f>SUM(D6,J6,M6,P6,S6)</f>
        <v>6</v>
      </c>
      <c r="W6" s="127" t="s">
        <v>33</v>
      </c>
      <c r="X6" s="127">
        <f>SUM(F6,L6,O6,R6,U6)</f>
        <v>4</v>
      </c>
      <c r="Y6" s="421">
        <f>V7/X7</f>
        <v>1.1133004926108374</v>
      </c>
      <c r="Z6" s="421">
        <f>AA6+Y6</f>
        <v>10.113300492610838</v>
      </c>
      <c r="AA6" s="423">
        <f>IF(J6-L6=2,3,IF(J6&gt;L6,2,IF(L6-J6=1,1,0)))+IF(M6-O6=2,3,IF(M6&gt;O6,2,IF(O6-M6=1,1,0)))+IF(D6-F6=2,3,IF(D6&gt;F6,2,IF(F6-D6=1,1,0)))+IF(P6-R6=2,3,IF(P6&gt;R6,2,IF(R6-P6=1,1,0)))+IF(S6-U6=2,3,IF(S6&gt;U6,2,IF(U6-S6=1,1,0)))</f>
        <v>9</v>
      </c>
      <c r="AB6" s="423"/>
      <c r="AC6" s="423"/>
      <c r="AD6" s="465" t="str">
        <f>ROMAN(RANK(Z6,Z4:Z15))</f>
        <v>III</v>
      </c>
      <c r="AE6" s="466"/>
    </row>
    <row r="7" spans="1:31" ht="25.2" customHeight="1" thickBot="1" x14ac:dyDescent="0.3">
      <c r="A7" s="429"/>
      <c r="B7" s="430"/>
      <c r="C7" s="431"/>
      <c r="D7" s="128">
        <f>I5</f>
        <v>39</v>
      </c>
      <c r="E7" s="118" t="s">
        <v>33</v>
      </c>
      <c r="F7" s="119">
        <f>G5</f>
        <v>50</v>
      </c>
      <c r="G7" s="129"/>
      <c r="H7" s="129"/>
      <c r="I7" s="129"/>
      <c r="J7" s="511">
        <f>P23</f>
        <v>37</v>
      </c>
      <c r="K7" s="512" t="s">
        <v>33</v>
      </c>
      <c r="L7" s="513">
        <f>R23</f>
        <v>50</v>
      </c>
      <c r="M7" s="118">
        <f>R28</f>
        <v>50</v>
      </c>
      <c r="N7" s="118" t="s">
        <v>33</v>
      </c>
      <c r="O7" s="118">
        <f>P28</f>
        <v>32</v>
      </c>
      <c r="P7" s="117">
        <f>P19</f>
        <v>50</v>
      </c>
      <c r="Q7" s="118" t="s">
        <v>33</v>
      </c>
      <c r="R7" s="119">
        <f>R19</f>
        <v>32</v>
      </c>
      <c r="S7" s="117">
        <f>R26</f>
        <v>50</v>
      </c>
      <c r="T7" s="118" t="s">
        <v>33</v>
      </c>
      <c r="U7" s="118">
        <f>P26</f>
        <v>39</v>
      </c>
      <c r="V7" s="130">
        <f>SUM(D7,J7,M7,P7,S7)</f>
        <v>226</v>
      </c>
      <c r="W7" s="131" t="s">
        <v>33</v>
      </c>
      <c r="X7" s="131">
        <f>SUM(F7,L7,O7,R7,U7)</f>
        <v>203</v>
      </c>
      <c r="Y7" s="432"/>
      <c r="Z7" s="432"/>
      <c r="AA7" s="433"/>
      <c r="AB7" s="433"/>
      <c r="AC7" s="433"/>
      <c r="AD7" s="465"/>
      <c r="AE7" s="466"/>
    </row>
    <row r="8" spans="1:31" ht="25.2" customHeight="1" x14ac:dyDescent="0.25">
      <c r="A8" s="415" t="s">
        <v>36</v>
      </c>
      <c r="B8" s="502" t="str">
        <f>Rozlosování!D29</f>
        <v>Raškovice</v>
      </c>
      <c r="C8" s="503"/>
      <c r="D8" s="514">
        <f>L4</f>
        <v>2</v>
      </c>
      <c r="E8" s="515" t="s">
        <v>33</v>
      </c>
      <c r="F8" s="516">
        <f>J4</f>
        <v>1</v>
      </c>
      <c r="G8" s="517">
        <f>L6</f>
        <v>2</v>
      </c>
      <c r="H8" s="515" t="s">
        <v>33</v>
      </c>
      <c r="I8" s="516">
        <f>J6</f>
        <v>0</v>
      </c>
      <c r="J8" s="132"/>
      <c r="K8" s="133"/>
      <c r="L8" s="134"/>
      <c r="M8" s="519">
        <f>M20</f>
        <v>2</v>
      </c>
      <c r="N8" s="515" t="s">
        <v>33</v>
      </c>
      <c r="O8" s="519">
        <f>O20</f>
        <v>0</v>
      </c>
      <c r="P8" s="517">
        <f>O25</f>
        <v>2</v>
      </c>
      <c r="Q8" s="515" t="s">
        <v>33</v>
      </c>
      <c r="R8" s="515">
        <f>M25</f>
        <v>0</v>
      </c>
      <c r="S8" s="517">
        <f>M31</f>
        <v>2</v>
      </c>
      <c r="T8" s="515" t="s">
        <v>33</v>
      </c>
      <c r="U8" s="515">
        <f>O31</f>
        <v>1</v>
      </c>
      <c r="V8" s="514">
        <f>SUM(D8,G8,M8,P8,S8)</f>
        <v>10</v>
      </c>
      <c r="W8" s="520" t="s">
        <v>33</v>
      </c>
      <c r="X8" s="520">
        <f>SUM(I8,F8,O8,R8,U8)</f>
        <v>2</v>
      </c>
      <c r="Y8" s="521">
        <f>V9/X9</f>
        <v>1.1434599156118144</v>
      </c>
      <c r="Z8" s="521">
        <f>AA8+Y8</f>
        <v>14.143459915611814</v>
      </c>
      <c r="AA8" s="522">
        <f>IF(G8-I8=2,3,IF(G8&gt;I8,2,IF(I8-G8=1,1,0)))+IF(M8-O8=2,3,IF(M8&gt;O8,2,IF(O8-M8=1,1,0)))+IF(D8-F8=2,3,IF(D8&gt;F8,2,IF(F8-D8=1,1,0)))+IF(P8-R8=2,3,IF(P8&gt;R8,2,IF(R8-P8=1,1,0)))+IF(S8-U8=2,3,IF(S8&gt;U8,2,IF(U8-S8=1,1,0)))</f>
        <v>13</v>
      </c>
      <c r="AB8" s="522"/>
      <c r="AC8" s="522"/>
      <c r="AD8" s="465" t="str">
        <f>ROMAN(RANK(Z8,Z4:Z15))</f>
        <v>I</v>
      </c>
      <c r="AE8" s="466"/>
    </row>
    <row r="9" spans="1:31" ht="25.2" customHeight="1" thickBot="1" x14ac:dyDescent="0.3">
      <c r="A9" s="429"/>
      <c r="B9" s="504"/>
      <c r="C9" s="505"/>
      <c r="D9" s="518">
        <f>L5</f>
        <v>61</v>
      </c>
      <c r="E9" s="512" t="s">
        <v>33</v>
      </c>
      <c r="F9" s="513">
        <f>J5</f>
        <v>64</v>
      </c>
      <c r="G9" s="511">
        <f>L7</f>
        <v>50</v>
      </c>
      <c r="H9" s="512" t="s">
        <v>33</v>
      </c>
      <c r="I9" s="513">
        <f>J7</f>
        <v>37</v>
      </c>
      <c r="J9" s="137"/>
      <c r="K9" s="138"/>
      <c r="L9" s="139"/>
      <c r="M9" s="523">
        <f>P20</f>
        <v>52</v>
      </c>
      <c r="N9" s="512" t="s">
        <v>33</v>
      </c>
      <c r="O9" s="523">
        <f>R20</f>
        <v>34</v>
      </c>
      <c r="P9" s="511">
        <f>R25</f>
        <v>52</v>
      </c>
      <c r="Q9" s="512" t="s">
        <v>33</v>
      </c>
      <c r="R9" s="513">
        <f>P25</f>
        <v>47</v>
      </c>
      <c r="S9" s="511">
        <f>P31</f>
        <v>56</v>
      </c>
      <c r="T9" s="512" t="s">
        <v>33</v>
      </c>
      <c r="U9" s="512">
        <f>R31</f>
        <v>55</v>
      </c>
      <c r="V9" s="524">
        <f>SUM(D9,G9,M9,P9,S9)</f>
        <v>271</v>
      </c>
      <c r="W9" s="525" t="s">
        <v>33</v>
      </c>
      <c r="X9" s="525">
        <f>SUM(I9,F9,O9,R9,U9)</f>
        <v>237</v>
      </c>
      <c r="Y9" s="526"/>
      <c r="Z9" s="526"/>
      <c r="AA9" s="527"/>
      <c r="AB9" s="527"/>
      <c r="AC9" s="527"/>
      <c r="AD9" s="465"/>
      <c r="AE9" s="466"/>
    </row>
    <row r="10" spans="1:31" ht="25.2" customHeight="1" x14ac:dyDescent="0.25">
      <c r="A10" s="415" t="s">
        <v>38</v>
      </c>
      <c r="B10" s="417" t="str">
        <f>Rozlosování!D30</f>
        <v>Mikulova Praha</v>
      </c>
      <c r="C10" s="418"/>
      <c r="D10" s="141">
        <f>O4</f>
        <v>0</v>
      </c>
      <c r="E10" s="123" t="s">
        <v>33</v>
      </c>
      <c r="F10" s="142">
        <f>M4</f>
        <v>2</v>
      </c>
      <c r="G10" s="143">
        <f>O6</f>
        <v>0</v>
      </c>
      <c r="H10" s="123" t="s">
        <v>33</v>
      </c>
      <c r="I10" s="142">
        <f>M6</f>
        <v>2</v>
      </c>
      <c r="J10" s="519">
        <f>O8</f>
        <v>0</v>
      </c>
      <c r="K10" s="515" t="s">
        <v>33</v>
      </c>
      <c r="L10" s="519">
        <f>M8</f>
        <v>2</v>
      </c>
      <c r="M10" s="144"/>
      <c r="N10" s="145"/>
      <c r="O10" s="146"/>
      <c r="P10" s="147">
        <f>M32</f>
        <v>0</v>
      </c>
      <c r="Q10" s="123" t="s">
        <v>33</v>
      </c>
      <c r="R10" s="147">
        <f>O32</f>
        <v>2</v>
      </c>
      <c r="S10" s="143">
        <f>O22</f>
        <v>2</v>
      </c>
      <c r="T10" s="123" t="s">
        <v>33</v>
      </c>
      <c r="U10" s="147">
        <f>M22</f>
        <v>1</v>
      </c>
      <c r="V10" s="126">
        <f>SUM(D10,J10,G10,P10,S10)</f>
        <v>2</v>
      </c>
      <c r="W10" s="136" t="s">
        <v>33</v>
      </c>
      <c r="X10" s="127">
        <f>SUM(I10,L10,F10,R10,U10)</f>
        <v>9</v>
      </c>
      <c r="Y10" s="421">
        <f>V11/X11</f>
        <v>0.82258064516129037</v>
      </c>
      <c r="Z10" s="421">
        <f>AA10+Y10</f>
        <v>2.8225806451612905</v>
      </c>
      <c r="AA10" s="423">
        <f>IF(G10-I10=2,3,IF(G10&gt;I10,2,IF(I10-G10=1,1,0)))+IF(J10-L10=2,3,IF(J10&gt;L10,2,IF(L10-J10=1,1,0)))+IF(D10-F10=2,3,IF(D10&gt;F10,2,IF(F10-D10=1,1,0)))+IF(P10-R10=2,3,IF(P10&gt;R10,2,IF(R10-P10=1,1,0)))+IF(S10-U10=2,3,IF(S10&gt;U10,2,IF(U10-S10=1,1,0)))</f>
        <v>2</v>
      </c>
      <c r="AB10" s="423"/>
      <c r="AC10" s="423"/>
      <c r="AD10" s="465" t="str">
        <f>ROMAN(RANK(Z10,Z4:Z15))</f>
        <v>V</v>
      </c>
      <c r="AE10" s="466"/>
    </row>
    <row r="11" spans="1:31" ht="25.2" customHeight="1" thickBot="1" x14ac:dyDescent="0.3">
      <c r="A11" s="429"/>
      <c r="B11" s="430"/>
      <c r="C11" s="431"/>
      <c r="D11" s="148">
        <f>O5</f>
        <v>36</v>
      </c>
      <c r="E11" s="118" t="s">
        <v>33</v>
      </c>
      <c r="F11" s="149">
        <f>M5</f>
        <v>50</v>
      </c>
      <c r="G11" s="150">
        <f>O7</f>
        <v>32</v>
      </c>
      <c r="H11" s="118" t="s">
        <v>33</v>
      </c>
      <c r="I11" s="149">
        <f>M7</f>
        <v>50</v>
      </c>
      <c r="J11" s="523">
        <f>O9</f>
        <v>34</v>
      </c>
      <c r="K11" s="512" t="s">
        <v>33</v>
      </c>
      <c r="L11" s="523">
        <f>M9</f>
        <v>52</v>
      </c>
      <c r="M11" s="137"/>
      <c r="N11" s="138"/>
      <c r="O11" s="139"/>
      <c r="P11" s="151">
        <f>P32</f>
        <v>41</v>
      </c>
      <c r="Q11" s="118" t="s">
        <v>33</v>
      </c>
      <c r="R11" s="151">
        <f>R32</f>
        <v>51</v>
      </c>
      <c r="S11" s="150">
        <f>R22</f>
        <v>61</v>
      </c>
      <c r="T11" s="118" t="s">
        <v>33</v>
      </c>
      <c r="U11" s="151">
        <f>P22</f>
        <v>45</v>
      </c>
      <c r="V11" s="130">
        <f>SUM(D11,J11,G11,P11,S11)</f>
        <v>204</v>
      </c>
      <c r="W11" s="121" t="s">
        <v>33</v>
      </c>
      <c r="X11" s="131">
        <f>SUM(I11,L11,F11,R11,U11)</f>
        <v>248</v>
      </c>
      <c r="Y11" s="432"/>
      <c r="Z11" s="432"/>
      <c r="AA11" s="433"/>
      <c r="AB11" s="433"/>
      <c r="AC11" s="433"/>
      <c r="AD11" s="465"/>
      <c r="AE11" s="466"/>
    </row>
    <row r="12" spans="1:31" ht="25.2" customHeight="1" x14ac:dyDescent="0.25">
      <c r="A12" s="415" t="s">
        <v>54</v>
      </c>
      <c r="B12" s="417" t="str">
        <f>Rozlosování!D20</f>
        <v>Skalica B</v>
      </c>
      <c r="C12" s="418"/>
      <c r="D12" s="122">
        <f>R4</f>
        <v>1</v>
      </c>
      <c r="E12" s="123" t="s">
        <v>33</v>
      </c>
      <c r="F12" s="124">
        <f>P4</f>
        <v>2</v>
      </c>
      <c r="G12" s="125">
        <f>R6</f>
        <v>0</v>
      </c>
      <c r="H12" s="123" t="s">
        <v>33</v>
      </c>
      <c r="I12" s="124">
        <f>P6</f>
        <v>2</v>
      </c>
      <c r="J12" s="517">
        <f>R8</f>
        <v>0</v>
      </c>
      <c r="K12" s="515" t="s">
        <v>33</v>
      </c>
      <c r="L12" s="516">
        <f>P8</f>
        <v>2</v>
      </c>
      <c r="M12" s="147">
        <f>R10</f>
        <v>2</v>
      </c>
      <c r="N12" s="123" t="s">
        <v>33</v>
      </c>
      <c r="O12" s="147">
        <f>P10</f>
        <v>0</v>
      </c>
      <c r="P12" s="132"/>
      <c r="Q12" s="133"/>
      <c r="R12" s="134"/>
      <c r="S12" s="125">
        <f>M29</f>
        <v>2</v>
      </c>
      <c r="T12" s="123" t="s">
        <v>33</v>
      </c>
      <c r="U12" s="123">
        <f>O29</f>
        <v>0</v>
      </c>
      <c r="V12" s="152">
        <f>SUM(D12,J12,M12,G12,S12)</f>
        <v>5</v>
      </c>
      <c r="W12" s="136" t="s">
        <v>33</v>
      </c>
      <c r="X12" s="136">
        <f>SUM(I12,L12,O12,F12,U12)</f>
        <v>6</v>
      </c>
      <c r="Y12" s="421">
        <f>V13/X13</f>
        <v>0.99578059071729963</v>
      </c>
      <c r="Z12" s="421">
        <f>AA12+Y12</f>
        <v>7.9957805907172999</v>
      </c>
      <c r="AA12" s="423">
        <f>IF(J12-L12=2,3,IF(J12&gt;L12,2,IF(L12-J12=1,1,0)))+IF(M12-O12=2,3,IF(M12&gt;O12,2,IF(O12-M12=1,1,0)))+IF(D12-F12=2,3,IF(D12&gt;F12,2,IF(F12-D12=1,1,0)))+IF(G12-I12=2,3,IF(G12&gt;I12,2,IF(I12-G12=1,1,0)))+IF(S12-U12=2,3,IF(S12&gt;U12,2,IF(U12-S12=1,1,0)))</f>
        <v>7</v>
      </c>
      <c r="AB12" s="423"/>
      <c r="AC12" s="423"/>
      <c r="AD12" s="465" t="str">
        <f>ROMAN(RANK(Z12,Z4:Z15))</f>
        <v>IV</v>
      </c>
      <c r="AE12" s="466"/>
    </row>
    <row r="13" spans="1:31" ht="25.2" customHeight="1" thickBot="1" x14ac:dyDescent="0.3">
      <c r="A13" s="429"/>
      <c r="B13" s="430"/>
      <c r="C13" s="431"/>
      <c r="D13" s="128">
        <f>R5</f>
        <v>56</v>
      </c>
      <c r="E13" s="118" t="s">
        <v>33</v>
      </c>
      <c r="F13" s="119">
        <f>P5</f>
        <v>62</v>
      </c>
      <c r="G13" s="117">
        <f>R7</f>
        <v>32</v>
      </c>
      <c r="H13" s="118" t="s">
        <v>33</v>
      </c>
      <c r="I13" s="119">
        <f>P7</f>
        <v>50</v>
      </c>
      <c r="J13" s="511">
        <f>R9</f>
        <v>47</v>
      </c>
      <c r="K13" s="512" t="s">
        <v>33</v>
      </c>
      <c r="L13" s="513">
        <f>P9</f>
        <v>52</v>
      </c>
      <c r="M13" s="151">
        <f>R11</f>
        <v>51</v>
      </c>
      <c r="N13" s="118" t="s">
        <v>33</v>
      </c>
      <c r="O13" s="151">
        <f>P11</f>
        <v>41</v>
      </c>
      <c r="P13" s="137"/>
      <c r="Q13" s="138"/>
      <c r="R13" s="139"/>
      <c r="S13" s="117">
        <f>P29</f>
        <v>50</v>
      </c>
      <c r="T13" s="118" t="s">
        <v>33</v>
      </c>
      <c r="U13" s="118">
        <f>R29</f>
        <v>32</v>
      </c>
      <c r="V13" s="120">
        <f>SUM(D13,J13,M13,G13,S13)</f>
        <v>236</v>
      </c>
      <c r="W13" s="121" t="s">
        <v>33</v>
      </c>
      <c r="X13" s="121">
        <f>SUM(I13,L13,O13,F13,U13)</f>
        <v>237</v>
      </c>
      <c r="Y13" s="432"/>
      <c r="Z13" s="432"/>
      <c r="AA13" s="433"/>
      <c r="AB13" s="433"/>
      <c r="AC13" s="433"/>
      <c r="AD13" s="465"/>
      <c r="AE13" s="466"/>
    </row>
    <row r="14" spans="1:31" ht="25.2" customHeight="1" x14ac:dyDescent="0.25">
      <c r="A14" s="415" t="s">
        <v>56</v>
      </c>
      <c r="B14" s="417" t="str">
        <f>Rozlosování!D10</f>
        <v>Přerov B</v>
      </c>
      <c r="C14" s="418"/>
      <c r="D14" s="122">
        <f>U4</f>
        <v>0</v>
      </c>
      <c r="E14" s="123" t="s">
        <v>33</v>
      </c>
      <c r="F14" s="124">
        <f>S4</f>
        <v>2</v>
      </c>
      <c r="G14" s="125">
        <f>U6</f>
        <v>0</v>
      </c>
      <c r="H14" s="123" t="s">
        <v>33</v>
      </c>
      <c r="I14" s="124">
        <f>S6</f>
        <v>2</v>
      </c>
      <c r="J14" s="517">
        <f>U8</f>
        <v>1</v>
      </c>
      <c r="K14" s="515" t="s">
        <v>33</v>
      </c>
      <c r="L14" s="516">
        <f>S8</f>
        <v>2</v>
      </c>
      <c r="M14" s="123">
        <f>U10</f>
        <v>1</v>
      </c>
      <c r="N14" s="123" t="s">
        <v>33</v>
      </c>
      <c r="O14" s="123">
        <f>S10</f>
        <v>2</v>
      </c>
      <c r="P14" s="125">
        <f>U12</f>
        <v>0</v>
      </c>
      <c r="Q14" s="123" t="s">
        <v>33</v>
      </c>
      <c r="R14" s="124">
        <f>S12</f>
        <v>2</v>
      </c>
      <c r="S14" s="116"/>
      <c r="T14" s="116"/>
      <c r="U14" s="116"/>
      <c r="V14" s="152">
        <f>SUM(D14,J14,M14,P14,G14)</f>
        <v>2</v>
      </c>
      <c r="W14" s="136" t="s">
        <v>33</v>
      </c>
      <c r="X14" s="123">
        <f>SUM(I14,L14,O14,R14,F14)</f>
        <v>10</v>
      </c>
      <c r="Y14" s="421">
        <f>V15/X15</f>
        <v>0.77238805970149249</v>
      </c>
      <c r="Z14" s="421">
        <f>AA14+Y14</f>
        <v>2.7723880597014925</v>
      </c>
      <c r="AA14" s="423">
        <f>IF(J14-L14=2,3,IF(J14&gt;L14,2,IF(L14-J14=1,1,0)))+IF(M14-O14=2,3,IF(M14&gt;O14,2,IF(O14-M14=1,1,0)))+IF(D14-F14=2,3,IF(D14&gt;F14,2,IF(F14-D14=1,1,0)))+IF(P14-R14=2,3,IF(P14&gt;R14,2,IF(R14-P14=1,1,0)))+IF(G14-I14=2,3,IF(G14&gt;I14,2,IF(I14-G14=1,1,0)))</f>
        <v>2</v>
      </c>
      <c r="AB14" s="423"/>
      <c r="AC14" s="423"/>
      <c r="AD14" s="461" t="str">
        <f>ROMAN(RANK(Z14,Z4:Z15))</f>
        <v>VI</v>
      </c>
      <c r="AE14" s="462"/>
    </row>
    <row r="15" spans="1:31" ht="25.2" customHeight="1" thickBot="1" x14ac:dyDescent="0.3">
      <c r="A15" s="416"/>
      <c r="B15" s="419"/>
      <c r="C15" s="420"/>
      <c r="D15" s="153">
        <f>U5</f>
        <v>36</v>
      </c>
      <c r="E15" s="154" t="s">
        <v>33</v>
      </c>
      <c r="F15" s="155">
        <f>S5</f>
        <v>51</v>
      </c>
      <c r="G15" s="156">
        <f>U7</f>
        <v>39</v>
      </c>
      <c r="H15" s="154" t="s">
        <v>33</v>
      </c>
      <c r="I15" s="155">
        <f>S7</f>
        <v>50</v>
      </c>
      <c r="J15" s="528">
        <f>U9</f>
        <v>55</v>
      </c>
      <c r="K15" s="529" t="s">
        <v>33</v>
      </c>
      <c r="L15" s="530">
        <f>S9</f>
        <v>56</v>
      </c>
      <c r="M15" s="154">
        <f>U11</f>
        <v>45</v>
      </c>
      <c r="N15" s="154" t="s">
        <v>33</v>
      </c>
      <c r="O15" s="154">
        <f>S11</f>
        <v>61</v>
      </c>
      <c r="P15" s="156">
        <f>U13</f>
        <v>32</v>
      </c>
      <c r="Q15" s="154" t="s">
        <v>33</v>
      </c>
      <c r="R15" s="155">
        <f>S13</f>
        <v>50</v>
      </c>
      <c r="S15" s="157"/>
      <c r="T15" s="157"/>
      <c r="U15" s="157"/>
      <c r="V15" s="158">
        <f>SUM(D15,J15,M15,P15,G15)</f>
        <v>207</v>
      </c>
      <c r="W15" s="159" t="s">
        <v>33</v>
      </c>
      <c r="X15" s="159">
        <f>SUM(I15,L15,O15,R15,F15)</f>
        <v>268</v>
      </c>
      <c r="Y15" s="422"/>
      <c r="Z15" s="422"/>
      <c r="AA15" s="424"/>
      <c r="AB15" s="424"/>
      <c r="AC15" s="424"/>
      <c r="AD15" s="463"/>
      <c r="AE15" s="464"/>
    </row>
    <row r="16" spans="1:31" ht="2.85" customHeight="1" thickBot="1" x14ac:dyDescent="0.3"/>
    <row r="17" spans="1:31" ht="30" customHeight="1" thickBot="1" x14ac:dyDescent="0.3">
      <c r="A17" s="160"/>
      <c r="B17" s="161" t="s">
        <v>40</v>
      </c>
      <c r="C17" s="408" t="s">
        <v>41</v>
      </c>
      <c r="D17" s="409"/>
      <c r="E17" s="409"/>
      <c r="F17" s="409"/>
      <c r="G17" s="409"/>
      <c r="H17" s="409"/>
      <c r="I17" s="409"/>
      <c r="J17" s="409"/>
      <c r="K17" s="409"/>
      <c r="L17" s="410"/>
      <c r="M17" s="411" t="s">
        <v>42</v>
      </c>
      <c r="N17" s="412"/>
      <c r="O17" s="412"/>
      <c r="P17" s="412" t="s">
        <v>43</v>
      </c>
      <c r="Q17" s="412"/>
      <c r="R17" s="412"/>
      <c r="S17" s="413" t="s">
        <v>44</v>
      </c>
      <c r="T17" s="414"/>
      <c r="U17" s="411"/>
      <c r="V17" s="413" t="s">
        <v>45</v>
      </c>
      <c r="W17" s="414"/>
      <c r="X17" s="411"/>
      <c r="Y17" s="162"/>
      <c r="Z17" s="162"/>
      <c r="AA17" s="412" t="s">
        <v>46</v>
      </c>
      <c r="AB17" s="412"/>
      <c r="AC17" s="413"/>
      <c r="AD17" s="163" t="s">
        <v>47</v>
      </c>
      <c r="AE17" s="164" t="s">
        <v>48</v>
      </c>
    </row>
    <row r="18" spans="1:31" ht="25.2" customHeight="1" x14ac:dyDescent="0.25">
      <c r="A18" s="165" t="s">
        <v>31</v>
      </c>
      <c r="B18" s="166" t="s">
        <v>84</v>
      </c>
      <c r="C18" s="533" t="str">
        <f>B4</f>
        <v>Vyškov</v>
      </c>
      <c r="D18" s="534"/>
      <c r="E18" s="535" t="s">
        <v>50</v>
      </c>
      <c r="F18" s="534" t="str">
        <f>B14</f>
        <v>Přerov B</v>
      </c>
      <c r="G18" s="534"/>
      <c r="H18" s="534"/>
      <c r="I18" s="534"/>
      <c r="J18" s="534"/>
      <c r="K18" s="534"/>
      <c r="L18" s="536"/>
      <c r="M18" s="168">
        <f>IF(S18&gt;U18,1,0)+IF(V18&gt;X18,1,0)+IF(AA18&gt;AC18,1,0)</f>
        <v>2</v>
      </c>
      <c r="N18" s="169" t="s">
        <v>33</v>
      </c>
      <c r="O18" s="170">
        <f>IF(U18&gt;S18,1,0)+IF(X18&gt;V18,1,0)+IF(AC18&gt;AA18,1,0)</f>
        <v>0</v>
      </c>
      <c r="P18" s="541">
        <f t="shared" ref="P18:P32" si="0">SUM(S18,V18,AA18)</f>
        <v>51</v>
      </c>
      <c r="Q18" s="535" t="s">
        <v>33</v>
      </c>
      <c r="R18" s="542">
        <f t="shared" ref="R18:R32" si="1">SUM(U18,X18,AC18)</f>
        <v>36</v>
      </c>
      <c r="S18" s="543">
        <v>25</v>
      </c>
      <c r="T18" s="535" t="s">
        <v>33</v>
      </c>
      <c r="U18" s="544">
        <v>12</v>
      </c>
      <c r="V18" s="543">
        <v>26</v>
      </c>
      <c r="W18" s="535" t="s">
        <v>33</v>
      </c>
      <c r="X18" s="544">
        <v>24</v>
      </c>
      <c r="Y18" s="545"/>
      <c r="Z18" s="545"/>
      <c r="AA18" s="543"/>
      <c r="AB18" s="535" t="s">
        <v>33</v>
      </c>
      <c r="AC18" s="546"/>
      <c r="AD18" s="177" t="s">
        <v>63</v>
      </c>
      <c r="AE18" s="178"/>
    </row>
    <row r="19" spans="1:31" ht="25.2" customHeight="1" x14ac:dyDescent="0.25">
      <c r="A19" s="179" t="s">
        <v>34</v>
      </c>
      <c r="B19" s="180" t="s">
        <v>85</v>
      </c>
      <c r="C19" s="537" t="str">
        <f>B6</f>
        <v>Nový Jičín</v>
      </c>
      <c r="D19" s="538"/>
      <c r="E19" s="539" t="s">
        <v>50</v>
      </c>
      <c r="F19" s="538" t="str">
        <f>B12</f>
        <v>Skalica B</v>
      </c>
      <c r="G19" s="538"/>
      <c r="H19" s="538"/>
      <c r="I19" s="538"/>
      <c r="J19" s="538"/>
      <c r="K19" s="538"/>
      <c r="L19" s="540"/>
      <c r="M19" s="214">
        <f>IF(S19&gt;U19,1,0)+IF(V19&gt;X19,1,0)+IF(AA19&gt;AC19,1,0)</f>
        <v>2</v>
      </c>
      <c r="N19" s="194" t="s">
        <v>33</v>
      </c>
      <c r="O19" s="215">
        <f>IF(U19&gt;S19,1,0)+IF(X19&gt;V19,1,0)+IF(AC19&gt;AA19,1,0)</f>
        <v>0</v>
      </c>
      <c r="P19" s="547">
        <f t="shared" si="0"/>
        <v>50</v>
      </c>
      <c r="Q19" s="548" t="s">
        <v>33</v>
      </c>
      <c r="R19" s="549">
        <f t="shared" si="1"/>
        <v>32</v>
      </c>
      <c r="S19" s="550">
        <v>25</v>
      </c>
      <c r="T19" s="548" t="s">
        <v>33</v>
      </c>
      <c r="U19" s="551">
        <v>23</v>
      </c>
      <c r="V19" s="550">
        <v>25</v>
      </c>
      <c r="W19" s="548" t="s">
        <v>33</v>
      </c>
      <c r="X19" s="551">
        <v>9</v>
      </c>
      <c r="Y19" s="552"/>
      <c r="Z19" s="552"/>
      <c r="AA19" s="550"/>
      <c r="AB19" s="548" t="s">
        <v>33</v>
      </c>
      <c r="AC19" s="553"/>
      <c r="AD19" s="177" t="s">
        <v>58</v>
      </c>
      <c r="AE19" s="178"/>
    </row>
    <row r="20" spans="1:31" ht="25.2" customHeight="1" x14ac:dyDescent="0.25">
      <c r="A20" s="554" t="s">
        <v>36</v>
      </c>
      <c r="B20" s="555" t="s">
        <v>57</v>
      </c>
      <c r="C20" s="556" t="str">
        <f>B8</f>
        <v>Raškovice</v>
      </c>
      <c r="D20" s="557"/>
      <c r="E20" s="558" t="s">
        <v>50</v>
      </c>
      <c r="F20" s="557" t="str">
        <f>B10</f>
        <v>Mikulova Praha</v>
      </c>
      <c r="G20" s="557"/>
      <c r="H20" s="557"/>
      <c r="I20" s="557"/>
      <c r="J20" s="557"/>
      <c r="K20" s="557"/>
      <c r="L20" s="559"/>
      <c r="M20" s="560">
        <f>IF(S20&gt;U20,1,0)+IF(V20&gt;X20,1,0)+IF(AA20&gt;AC20,1,0)</f>
        <v>2</v>
      </c>
      <c r="N20" s="561" t="s">
        <v>33</v>
      </c>
      <c r="O20" s="562">
        <f>IF(U20&gt;S20,1,0)+IF(X20&gt;V20,1,0)+IF(AC20&gt;AA20,1,0)</f>
        <v>0</v>
      </c>
      <c r="P20" s="563">
        <f t="shared" si="0"/>
        <v>52</v>
      </c>
      <c r="Q20" s="564" t="s">
        <v>33</v>
      </c>
      <c r="R20" s="565">
        <f t="shared" si="1"/>
        <v>34</v>
      </c>
      <c r="S20" s="566">
        <v>25</v>
      </c>
      <c r="T20" s="564" t="s">
        <v>33</v>
      </c>
      <c r="U20" s="567">
        <v>9</v>
      </c>
      <c r="V20" s="566">
        <v>27</v>
      </c>
      <c r="W20" s="564" t="s">
        <v>33</v>
      </c>
      <c r="X20" s="567">
        <v>25</v>
      </c>
      <c r="Y20" s="568"/>
      <c r="Z20" s="568"/>
      <c r="AA20" s="566"/>
      <c r="AB20" s="564" t="s">
        <v>33</v>
      </c>
      <c r="AC20" s="569"/>
      <c r="AD20" s="570" t="s">
        <v>30</v>
      </c>
      <c r="AE20" s="178"/>
    </row>
    <row r="21" spans="1:31" ht="25.2" customHeight="1" x14ac:dyDescent="0.25">
      <c r="A21" s="179" t="s">
        <v>38</v>
      </c>
      <c r="B21" s="180" t="s">
        <v>86</v>
      </c>
      <c r="C21" s="393" t="str">
        <f>B12</f>
        <v>Skalica B</v>
      </c>
      <c r="D21" s="394"/>
      <c r="E21" s="193" t="s">
        <v>50</v>
      </c>
      <c r="F21" s="394" t="str">
        <f>B4</f>
        <v>Vyškov</v>
      </c>
      <c r="G21" s="394"/>
      <c r="H21" s="394"/>
      <c r="I21" s="394"/>
      <c r="J21" s="394"/>
      <c r="K21" s="394"/>
      <c r="L21" s="395"/>
      <c r="M21" s="214">
        <f>IF(S21&gt;U21,1,0)+IF(V21&gt;X21,1,0)+IF(AA21&gt;AC21,1,0)</f>
        <v>1</v>
      </c>
      <c r="N21" s="194" t="s">
        <v>33</v>
      </c>
      <c r="O21" s="215">
        <f>IF(U21&gt;S21,1,0)+IF(X21&gt;V21,1,0)+IF(AC21&gt;AA21,1,0)</f>
        <v>2</v>
      </c>
      <c r="P21" s="117">
        <f t="shared" si="0"/>
        <v>56</v>
      </c>
      <c r="Q21" s="195" t="s">
        <v>33</v>
      </c>
      <c r="R21" s="119">
        <f t="shared" si="1"/>
        <v>62</v>
      </c>
      <c r="S21" s="196">
        <v>17</v>
      </c>
      <c r="T21" s="195" t="s">
        <v>33</v>
      </c>
      <c r="U21" s="197">
        <v>25</v>
      </c>
      <c r="V21" s="196">
        <v>25</v>
      </c>
      <c r="W21" s="195" t="s">
        <v>33</v>
      </c>
      <c r="X21" s="197">
        <v>21</v>
      </c>
      <c r="Y21" s="198"/>
      <c r="Z21" s="198"/>
      <c r="AA21" s="196">
        <v>14</v>
      </c>
      <c r="AB21" s="195" t="s">
        <v>33</v>
      </c>
      <c r="AC21" s="199">
        <v>16</v>
      </c>
      <c r="AD21" s="177" t="s">
        <v>30</v>
      </c>
      <c r="AE21" s="178"/>
    </row>
    <row r="22" spans="1:31" ht="25.2" customHeight="1" x14ac:dyDescent="0.25">
      <c r="A22" s="179" t="s">
        <v>54</v>
      </c>
      <c r="B22" s="180" t="s">
        <v>87</v>
      </c>
      <c r="C22" s="390" t="str">
        <f>B14</f>
        <v>Přerov B</v>
      </c>
      <c r="D22" s="391"/>
      <c r="E22" s="200" t="s">
        <v>50</v>
      </c>
      <c r="F22" s="391" t="str">
        <f>B10</f>
        <v>Mikulova Praha</v>
      </c>
      <c r="G22" s="391"/>
      <c r="H22" s="391"/>
      <c r="I22" s="391"/>
      <c r="J22" s="391"/>
      <c r="K22" s="391"/>
      <c r="L22" s="392"/>
      <c r="M22" s="214">
        <f t="shared" ref="M22:M32" si="2">IF(S22&gt;U22,1,0)+IF(V22&gt;X22,1,0)+IF(AA22&gt;AC22,1,0)</f>
        <v>1</v>
      </c>
      <c r="N22" s="194" t="s">
        <v>33</v>
      </c>
      <c r="O22" s="215">
        <f t="shared" ref="O22:O32" si="3">IF(U22&gt;S22,1,0)+IF(X22&gt;V22,1,0)+IF(AC22&gt;AA22,1,0)</f>
        <v>2</v>
      </c>
      <c r="P22" s="117">
        <f t="shared" si="0"/>
        <v>45</v>
      </c>
      <c r="Q22" s="195" t="s">
        <v>33</v>
      </c>
      <c r="R22" s="119">
        <f t="shared" si="1"/>
        <v>61</v>
      </c>
      <c r="S22" s="196">
        <v>25</v>
      </c>
      <c r="T22" s="195" t="s">
        <v>33</v>
      </c>
      <c r="U22" s="197">
        <v>21</v>
      </c>
      <c r="V22" s="196">
        <v>7</v>
      </c>
      <c r="W22" s="195" t="s">
        <v>33</v>
      </c>
      <c r="X22" s="197">
        <v>25</v>
      </c>
      <c r="Y22" s="198"/>
      <c r="Z22" s="198"/>
      <c r="AA22" s="196">
        <v>13</v>
      </c>
      <c r="AB22" s="195" t="s">
        <v>33</v>
      </c>
      <c r="AC22" s="199">
        <v>15</v>
      </c>
      <c r="AD22" s="177" t="s">
        <v>63</v>
      </c>
      <c r="AE22" s="178"/>
    </row>
    <row r="23" spans="1:31" ht="25.2" customHeight="1" x14ac:dyDescent="0.25">
      <c r="A23" s="554" t="s">
        <v>56</v>
      </c>
      <c r="B23" s="555" t="s">
        <v>51</v>
      </c>
      <c r="C23" s="571" t="str">
        <f>B6</f>
        <v>Nový Jičín</v>
      </c>
      <c r="D23" s="572"/>
      <c r="E23" s="573" t="s">
        <v>50</v>
      </c>
      <c r="F23" s="572" t="str">
        <f>B8</f>
        <v>Raškovice</v>
      </c>
      <c r="G23" s="572"/>
      <c r="H23" s="572"/>
      <c r="I23" s="572"/>
      <c r="J23" s="572"/>
      <c r="K23" s="572"/>
      <c r="L23" s="574"/>
      <c r="M23" s="560">
        <f t="shared" si="2"/>
        <v>0</v>
      </c>
      <c r="N23" s="561" t="s">
        <v>33</v>
      </c>
      <c r="O23" s="562">
        <f t="shared" si="3"/>
        <v>2</v>
      </c>
      <c r="P23" s="511">
        <f t="shared" si="0"/>
        <v>37</v>
      </c>
      <c r="Q23" s="575" t="s">
        <v>33</v>
      </c>
      <c r="R23" s="513">
        <f t="shared" si="1"/>
        <v>50</v>
      </c>
      <c r="S23" s="576">
        <v>23</v>
      </c>
      <c r="T23" s="575" t="s">
        <v>33</v>
      </c>
      <c r="U23" s="577">
        <v>25</v>
      </c>
      <c r="V23" s="576">
        <v>14</v>
      </c>
      <c r="W23" s="575" t="s">
        <v>33</v>
      </c>
      <c r="X23" s="577">
        <v>25</v>
      </c>
      <c r="Y23" s="578"/>
      <c r="Z23" s="578"/>
      <c r="AA23" s="576"/>
      <c r="AB23" s="575" t="s">
        <v>33</v>
      </c>
      <c r="AC23" s="579"/>
      <c r="AD23" s="570" t="s">
        <v>58</v>
      </c>
      <c r="AE23" s="178"/>
    </row>
    <row r="24" spans="1:31" ht="25.2" customHeight="1" x14ac:dyDescent="0.25">
      <c r="A24" s="179" t="s">
        <v>88</v>
      </c>
      <c r="B24" s="180" t="s">
        <v>49</v>
      </c>
      <c r="C24" s="390" t="str">
        <f>B4</f>
        <v>Vyškov</v>
      </c>
      <c r="D24" s="391"/>
      <c r="E24" s="200" t="s">
        <v>50</v>
      </c>
      <c r="F24" s="391" t="str">
        <f>B10</f>
        <v>Mikulova Praha</v>
      </c>
      <c r="G24" s="391"/>
      <c r="H24" s="391"/>
      <c r="I24" s="391"/>
      <c r="J24" s="391"/>
      <c r="K24" s="391"/>
      <c r="L24" s="392"/>
      <c r="M24" s="214">
        <f t="shared" si="2"/>
        <v>2</v>
      </c>
      <c r="N24" s="194" t="s">
        <v>33</v>
      </c>
      <c r="O24" s="215">
        <f t="shared" si="3"/>
        <v>0</v>
      </c>
      <c r="P24" s="117">
        <f t="shared" si="0"/>
        <v>50</v>
      </c>
      <c r="Q24" s="195" t="s">
        <v>33</v>
      </c>
      <c r="R24" s="119">
        <f t="shared" si="1"/>
        <v>36</v>
      </c>
      <c r="S24" s="196">
        <v>25</v>
      </c>
      <c r="T24" s="195" t="s">
        <v>33</v>
      </c>
      <c r="U24" s="197">
        <v>13</v>
      </c>
      <c r="V24" s="196">
        <v>25</v>
      </c>
      <c r="W24" s="195" t="s">
        <v>33</v>
      </c>
      <c r="X24" s="197">
        <v>23</v>
      </c>
      <c r="Y24" s="198"/>
      <c r="Z24" s="198"/>
      <c r="AA24" s="196"/>
      <c r="AB24" s="195" t="s">
        <v>33</v>
      </c>
      <c r="AC24" s="199"/>
      <c r="AD24" s="177" t="s">
        <v>30</v>
      </c>
      <c r="AE24" s="178"/>
    </row>
    <row r="25" spans="1:31" ht="25.2" customHeight="1" x14ac:dyDescent="0.25">
      <c r="A25" s="179" t="s">
        <v>89</v>
      </c>
      <c r="B25" s="180" t="s">
        <v>90</v>
      </c>
      <c r="C25" s="393" t="str">
        <f>B12</f>
        <v>Skalica B</v>
      </c>
      <c r="D25" s="394"/>
      <c r="E25" s="193" t="s">
        <v>50</v>
      </c>
      <c r="F25" s="394" t="str">
        <f>B8</f>
        <v>Raškovice</v>
      </c>
      <c r="G25" s="394"/>
      <c r="H25" s="394"/>
      <c r="I25" s="394"/>
      <c r="J25" s="394"/>
      <c r="K25" s="394"/>
      <c r="L25" s="395"/>
      <c r="M25" s="214">
        <f t="shared" si="2"/>
        <v>0</v>
      </c>
      <c r="N25" s="194" t="s">
        <v>33</v>
      </c>
      <c r="O25" s="215">
        <f t="shared" si="3"/>
        <v>2</v>
      </c>
      <c r="P25" s="117">
        <f t="shared" si="0"/>
        <v>47</v>
      </c>
      <c r="Q25" s="195" t="s">
        <v>33</v>
      </c>
      <c r="R25" s="119">
        <f t="shared" si="1"/>
        <v>52</v>
      </c>
      <c r="S25" s="196">
        <v>25</v>
      </c>
      <c r="T25" s="195" t="s">
        <v>33</v>
      </c>
      <c r="U25" s="197">
        <v>27</v>
      </c>
      <c r="V25" s="196">
        <v>22</v>
      </c>
      <c r="W25" s="195" t="s">
        <v>33</v>
      </c>
      <c r="X25" s="197">
        <v>25</v>
      </c>
      <c r="Y25" s="198"/>
      <c r="Z25" s="198"/>
      <c r="AA25" s="196"/>
      <c r="AB25" s="195" t="s">
        <v>33</v>
      </c>
      <c r="AC25" s="199"/>
      <c r="AD25" s="177" t="s">
        <v>58</v>
      </c>
      <c r="AE25" s="178"/>
    </row>
    <row r="26" spans="1:31" ht="25.2" customHeight="1" x14ac:dyDescent="0.25">
      <c r="A26" s="179" t="s">
        <v>91</v>
      </c>
      <c r="B26" s="180" t="s">
        <v>92</v>
      </c>
      <c r="C26" s="390" t="str">
        <f>B14</f>
        <v>Přerov B</v>
      </c>
      <c r="D26" s="391"/>
      <c r="E26" s="200" t="s">
        <v>50</v>
      </c>
      <c r="F26" s="391" t="str">
        <f>B6</f>
        <v>Nový Jičín</v>
      </c>
      <c r="G26" s="391"/>
      <c r="H26" s="391"/>
      <c r="I26" s="391"/>
      <c r="J26" s="391"/>
      <c r="K26" s="391"/>
      <c r="L26" s="392"/>
      <c r="M26" s="214">
        <f t="shared" si="2"/>
        <v>0</v>
      </c>
      <c r="N26" s="194" t="s">
        <v>33</v>
      </c>
      <c r="O26" s="215">
        <f t="shared" si="3"/>
        <v>2</v>
      </c>
      <c r="P26" s="117">
        <f t="shared" si="0"/>
        <v>39</v>
      </c>
      <c r="Q26" s="195" t="s">
        <v>33</v>
      </c>
      <c r="R26" s="119">
        <f t="shared" si="1"/>
        <v>50</v>
      </c>
      <c r="S26" s="196">
        <v>20</v>
      </c>
      <c r="T26" s="195" t="s">
        <v>33</v>
      </c>
      <c r="U26" s="197">
        <v>25</v>
      </c>
      <c r="V26" s="196">
        <v>19</v>
      </c>
      <c r="W26" s="195" t="s">
        <v>33</v>
      </c>
      <c r="X26" s="197">
        <v>25</v>
      </c>
      <c r="Y26" s="198"/>
      <c r="Z26" s="198"/>
      <c r="AA26" s="196"/>
      <c r="AB26" s="195" t="s">
        <v>33</v>
      </c>
      <c r="AC26" s="199"/>
      <c r="AD26" s="177" t="s">
        <v>63</v>
      </c>
      <c r="AE26" s="178"/>
    </row>
    <row r="27" spans="1:31" ht="25.2" customHeight="1" x14ac:dyDescent="0.25">
      <c r="A27" s="554" t="s">
        <v>93</v>
      </c>
      <c r="B27" s="555" t="s">
        <v>52</v>
      </c>
      <c r="C27" s="571" t="str">
        <f>B8</f>
        <v>Raškovice</v>
      </c>
      <c r="D27" s="572"/>
      <c r="E27" s="573" t="s">
        <v>50</v>
      </c>
      <c r="F27" s="572" t="str">
        <f>B4</f>
        <v>Vyškov</v>
      </c>
      <c r="G27" s="572"/>
      <c r="H27" s="572"/>
      <c r="I27" s="572"/>
      <c r="J27" s="572"/>
      <c r="K27" s="572"/>
      <c r="L27" s="574"/>
      <c r="M27" s="560">
        <f t="shared" si="2"/>
        <v>2</v>
      </c>
      <c r="N27" s="561" t="s">
        <v>33</v>
      </c>
      <c r="O27" s="562">
        <f t="shared" si="3"/>
        <v>1</v>
      </c>
      <c r="P27" s="511">
        <f t="shared" si="0"/>
        <v>61</v>
      </c>
      <c r="Q27" s="575" t="s">
        <v>33</v>
      </c>
      <c r="R27" s="513">
        <f t="shared" si="1"/>
        <v>64</v>
      </c>
      <c r="S27" s="576">
        <v>18</v>
      </c>
      <c r="T27" s="575" t="s">
        <v>33</v>
      </c>
      <c r="U27" s="577">
        <v>25</v>
      </c>
      <c r="V27" s="576">
        <v>26</v>
      </c>
      <c r="W27" s="575" t="s">
        <v>33</v>
      </c>
      <c r="X27" s="577">
        <v>24</v>
      </c>
      <c r="Y27" s="578"/>
      <c r="Z27" s="578"/>
      <c r="AA27" s="576">
        <v>17</v>
      </c>
      <c r="AB27" s="575" t="s">
        <v>33</v>
      </c>
      <c r="AC27" s="579">
        <v>15</v>
      </c>
      <c r="AD27" s="570" t="s">
        <v>30</v>
      </c>
      <c r="AE27" s="178"/>
    </row>
    <row r="28" spans="1:31" ht="25.2" customHeight="1" x14ac:dyDescent="0.25">
      <c r="A28" s="179" t="s">
        <v>94</v>
      </c>
      <c r="B28" s="180" t="s">
        <v>53</v>
      </c>
      <c r="C28" s="390" t="str">
        <f>B10</f>
        <v>Mikulova Praha</v>
      </c>
      <c r="D28" s="391"/>
      <c r="E28" s="200" t="s">
        <v>50</v>
      </c>
      <c r="F28" s="391" t="str">
        <f>B6</f>
        <v>Nový Jičín</v>
      </c>
      <c r="G28" s="391"/>
      <c r="H28" s="391"/>
      <c r="I28" s="391"/>
      <c r="J28" s="391"/>
      <c r="K28" s="391"/>
      <c r="L28" s="392"/>
      <c r="M28" s="214">
        <f t="shared" si="2"/>
        <v>0</v>
      </c>
      <c r="N28" s="194" t="s">
        <v>33</v>
      </c>
      <c r="O28" s="215">
        <f t="shared" si="3"/>
        <v>2</v>
      </c>
      <c r="P28" s="117">
        <f t="shared" si="0"/>
        <v>32</v>
      </c>
      <c r="Q28" s="195" t="s">
        <v>33</v>
      </c>
      <c r="R28" s="119">
        <f t="shared" si="1"/>
        <v>50</v>
      </c>
      <c r="S28" s="196">
        <v>12</v>
      </c>
      <c r="T28" s="195" t="s">
        <v>33</v>
      </c>
      <c r="U28" s="197">
        <v>25</v>
      </c>
      <c r="V28" s="196">
        <v>20</v>
      </c>
      <c r="W28" s="195" t="s">
        <v>33</v>
      </c>
      <c r="X28" s="197">
        <v>25</v>
      </c>
      <c r="Y28" s="198"/>
      <c r="Z28" s="198"/>
      <c r="AA28" s="196"/>
      <c r="AB28" s="195" t="s">
        <v>33</v>
      </c>
      <c r="AC28" s="199"/>
      <c r="AD28" s="177" t="s">
        <v>58</v>
      </c>
      <c r="AE28" s="178"/>
    </row>
    <row r="29" spans="1:31" ht="25.2" customHeight="1" x14ac:dyDescent="0.25">
      <c r="A29" s="179" t="s">
        <v>95</v>
      </c>
      <c r="B29" s="180" t="s">
        <v>96</v>
      </c>
      <c r="C29" s="393" t="str">
        <f>B12</f>
        <v>Skalica B</v>
      </c>
      <c r="D29" s="394"/>
      <c r="E29" s="193" t="s">
        <v>50</v>
      </c>
      <c r="F29" s="394" t="str">
        <f>B14</f>
        <v>Přerov B</v>
      </c>
      <c r="G29" s="394"/>
      <c r="H29" s="394"/>
      <c r="I29" s="394"/>
      <c r="J29" s="394"/>
      <c r="K29" s="394"/>
      <c r="L29" s="395"/>
      <c r="M29" s="214">
        <f t="shared" si="2"/>
        <v>2</v>
      </c>
      <c r="N29" s="194" t="s">
        <v>33</v>
      </c>
      <c r="O29" s="215">
        <f t="shared" si="3"/>
        <v>0</v>
      </c>
      <c r="P29" s="117">
        <f t="shared" si="0"/>
        <v>50</v>
      </c>
      <c r="Q29" s="195" t="s">
        <v>33</v>
      </c>
      <c r="R29" s="119">
        <f t="shared" si="1"/>
        <v>32</v>
      </c>
      <c r="S29" s="196">
        <v>25</v>
      </c>
      <c r="T29" s="195" t="s">
        <v>33</v>
      </c>
      <c r="U29" s="197">
        <v>16</v>
      </c>
      <c r="V29" s="196">
        <v>25</v>
      </c>
      <c r="W29" s="195" t="s">
        <v>33</v>
      </c>
      <c r="X29" s="197">
        <v>16</v>
      </c>
      <c r="Y29" s="198"/>
      <c r="Z29" s="198"/>
      <c r="AA29" s="196"/>
      <c r="AB29" s="195" t="s">
        <v>33</v>
      </c>
      <c r="AC29" s="199"/>
      <c r="AD29" s="177" t="s">
        <v>63</v>
      </c>
      <c r="AE29" s="178"/>
    </row>
    <row r="30" spans="1:31" ht="25.2" customHeight="1" x14ac:dyDescent="0.25">
      <c r="A30" s="179" t="s">
        <v>97</v>
      </c>
      <c r="B30" s="180" t="s">
        <v>55</v>
      </c>
      <c r="C30" s="390" t="str">
        <f>B4</f>
        <v>Vyškov</v>
      </c>
      <c r="D30" s="391"/>
      <c r="E30" s="200" t="s">
        <v>50</v>
      </c>
      <c r="F30" s="391" t="str">
        <f>B6</f>
        <v>Nový Jičín</v>
      </c>
      <c r="G30" s="391"/>
      <c r="H30" s="391"/>
      <c r="I30" s="391"/>
      <c r="J30" s="391"/>
      <c r="K30" s="391"/>
      <c r="L30" s="392"/>
      <c r="M30" s="214">
        <f t="shared" si="2"/>
        <v>2</v>
      </c>
      <c r="N30" s="194" t="s">
        <v>33</v>
      </c>
      <c r="O30" s="215">
        <f t="shared" si="3"/>
        <v>0</v>
      </c>
      <c r="P30" s="117">
        <f t="shared" si="0"/>
        <v>50</v>
      </c>
      <c r="Q30" s="195" t="s">
        <v>33</v>
      </c>
      <c r="R30" s="119">
        <f t="shared" si="1"/>
        <v>39</v>
      </c>
      <c r="S30" s="196">
        <v>25</v>
      </c>
      <c r="T30" s="195" t="s">
        <v>33</v>
      </c>
      <c r="U30" s="197">
        <v>19</v>
      </c>
      <c r="V30" s="196">
        <v>25</v>
      </c>
      <c r="W30" s="195" t="s">
        <v>33</v>
      </c>
      <c r="X30" s="197">
        <v>20</v>
      </c>
      <c r="Y30" s="198"/>
      <c r="Z30" s="198"/>
      <c r="AA30" s="196"/>
      <c r="AB30" s="195" t="s">
        <v>33</v>
      </c>
      <c r="AC30" s="199"/>
      <c r="AD30" s="177" t="s">
        <v>30</v>
      </c>
      <c r="AE30" s="178"/>
    </row>
    <row r="31" spans="1:31" ht="25.2" customHeight="1" x14ac:dyDescent="0.25">
      <c r="A31" s="554" t="s">
        <v>98</v>
      </c>
      <c r="B31" s="555" t="s">
        <v>99</v>
      </c>
      <c r="C31" s="571" t="str">
        <f>B8</f>
        <v>Raškovice</v>
      </c>
      <c r="D31" s="572"/>
      <c r="E31" s="573" t="s">
        <v>50</v>
      </c>
      <c r="F31" s="572" t="str">
        <f>B14</f>
        <v>Přerov B</v>
      </c>
      <c r="G31" s="572"/>
      <c r="H31" s="572"/>
      <c r="I31" s="572"/>
      <c r="J31" s="572"/>
      <c r="K31" s="572"/>
      <c r="L31" s="574"/>
      <c r="M31" s="560">
        <f t="shared" si="2"/>
        <v>2</v>
      </c>
      <c r="N31" s="561" t="s">
        <v>33</v>
      </c>
      <c r="O31" s="562">
        <f t="shared" si="3"/>
        <v>1</v>
      </c>
      <c r="P31" s="511">
        <f t="shared" si="0"/>
        <v>56</v>
      </c>
      <c r="Q31" s="575" t="s">
        <v>33</v>
      </c>
      <c r="R31" s="513">
        <f t="shared" si="1"/>
        <v>55</v>
      </c>
      <c r="S31" s="576">
        <v>15</v>
      </c>
      <c r="T31" s="575" t="s">
        <v>33</v>
      </c>
      <c r="U31" s="577">
        <v>25</v>
      </c>
      <c r="V31" s="576">
        <v>25</v>
      </c>
      <c r="W31" s="575" t="s">
        <v>33</v>
      </c>
      <c r="X31" s="577">
        <v>16</v>
      </c>
      <c r="Y31" s="578"/>
      <c r="Z31" s="578"/>
      <c r="AA31" s="576">
        <v>16</v>
      </c>
      <c r="AB31" s="575" t="s">
        <v>33</v>
      </c>
      <c r="AC31" s="579">
        <v>14</v>
      </c>
      <c r="AD31" s="570" t="s">
        <v>63</v>
      </c>
      <c r="AE31" s="178"/>
    </row>
    <row r="32" spans="1:31" ht="25.2" customHeight="1" thickBot="1" x14ac:dyDescent="0.3">
      <c r="A32" s="201" t="s">
        <v>100</v>
      </c>
      <c r="B32" s="202" t="s">
        <v>101</v>
      </c>
      <c r="C32" s="396" t="str">
        <f>B10</f>
        <v>Mikulova Praha</v>
      </c>
      <c r="D32" s="397"/>
      <c r="E32" s="203" t="s">
        <v>50</v>
      </c>
      <c r="F32" s="397" t="str">
        <f>B12</f>
        <v>Skalica B</v>
      </c>
      <c r="G32" s="397"/>
      <c r="H32" s="397"/>
      <c r="I32" s="397"/>
      <c r="J32" s="397"/>
      <c r="K32" s="397"/>
      <c r="L32" s="398"/>
      <c r="M32" s="216">
        <f t="shared" si="2"/>
        <v>0</v>
      </c>
      <c r="N32" s="205" t="s">
        <v>33</v>
      </c>
      <c r="O32" s="217">
        <f t="shared" si="3"/>
        <v>2</v>
      </c>
      <c r="P32" s="156">
        <f t="shared" si="0"/>
        <v>41</v>
      </c>
      <c r="Q32" s="207" t="s">
        <v>33</v>
      </c>
      <c r="R32" s="155">
        <f t="shared" si="1"/>
        <v>51</v>
      </c>
      <c r="S32" s="208">
        <v>17</v>
      </c>
      <c r="T32" s="207" t="s">
        <v>33</v>
      </c>
      <c r="U32" s="209">
        <v>25</v>
      </c>
      <c r="V32" s="208">
        <v>24</v>
      </c>
      <c r="W32" s="207" t="s">
        <v>33</v>
      </c>
      <c r="X32" s="209">
        <v>26</v>
      </c>
      <c r="Y32" s="210"/>
      <c r="Z32" s="210"/>
      <c r="AA32" s="208"/>
      <c r="AB32" s="207" t="s">
        <v>33</v>
      </c>
      <c r="AC32" s="211"/>
      <c r="AD32" s="212" t="s">
        <v>58</v>
      </c>
      <c r="AE32" s="213"/>
    </row>
  </sheetData>
  <mergeCells count="84">
    <mergeCell ref="A1:AE1"/>
    <mergeCell ref="A2:C2"/>
    <mergeCell ref="D2:F3"/>
    <mergeCell ref="G2:I3"/>
    <mergeCell ref="J2:L3"/>
    <mergeCell ref="M2:O3"/>
    <mergeCell ref="P2:R3"/>
    <mergeCell ref="S2:U3"/>
    <mergeCell ref="V2:X3"/>
    <mergeCell ref="AA2:AC3"/>
    <mergeCell ref="AD6:AE7"/>
    <mergeCell ref="AD2:AE3"/>
    <mergeCell ref="A3:C3"/>
    <mergeCell ref="A4:A5"/>
    <mergeCell ref="B4:C5"/>
    <mergeCell ref="Y4:Y5"/>
    <mergeCell ref="Z4:Z5"/>
    <mergeCell ref="AA4:AC5"/>
    <mergeCell ref="AD4:AE5"/>
    <mergeCell ref="A6:A7"/>
    <mergeCell ref="B6:C7"/>
    <mergeCell ref="Y6:Y7"/>
    <mergeCell ref="Z6:Z7"/>
    <mergeCell ref="AA6:AC7"/>
    <mergeCell ref="AD10:AE11"/>
    <mergeCell ref="A8:A9"/>
    <mergeCell ref="B8:C9"/>
    <mergeCell ref="Y8:Y9"/>
    <mergeCell ref="Z8:Z9"/>
    <mergeCell ref="AA8:AC9"/>
    <mergeCell ref="AD8:AE9"/>
    <mergeCell ref="A10:A11"/>
    <mergeCell ref="B10:C11"/>
    <mergeCell ref="Y10:Y11"/>
    <mergeCell ref="Z10:Z11"/>
    <mergeCell ref="AA10:AC11"/>
    <mergeCell ref="AD14:AE15"/>
    <mergeCell ref="A12:A13"/>
    <mergeCell ref="B12:C13"/>
    <mergeCell ref="Y12:Y13"/>
    <mergeCell ref="Z12:Z13"/>
    <mergeCell ref="AA12:AC13"/>
    <mergeCell ref="AD12:AE13"/>
    <mergeCell ref="AA17:AC17"/>
    <mergeCell ref="A14:A15"/>
    <mergeCell ref="B14:C15"/>
    <mergeCell ref="Y14:Y15"/>
    <mergeCell ref="Z14:Z15"/>
    <mergeCell ref="AA14:AC15"/>
    <mergeCell ref="C17:L17"/>
    <mergeCell ref="M17:O17"/>
    <mergeCell ref="P17:R17"/>
    <mergeCell ref="S17:U17"/>
    <mergeCell ref="V17:X17"/>
    <mergeCell ref="C18:D18"/>
    <mergeCell ref="F18:L18"/>
    <mergeCell ref="C19:D19"/>
    <mergeCell ref="F19:L19"/>
    <mergeCell ref="C20:D20"/>
    <mergeCell ref="F20:L20"/>
    <mergeCell ref="C21:D21"/>
    <mergeCell ref="F21:L21"/>
    <mergeCell ref="C22:D22"/>
    <mergeCell ref="F22:L22"/>
    <mergeCell ref="C23:D23"/>
    <mergeCell ref="F23:L23"/>
    <mergeCell ref="C24:D24"/>
    <mergeCell ref="F24:L24"/>
    <mergeCell ref="C25:D25"/>
    <mergeCell ref="F25:L25"/>
    <mergeCell ref="C26:D26"/>
    <mergeCell ref="F26:L26"/>
    <mergeCell ref="C27:D27"/>
    <mergeCell ref="F27:L27"/>
    <mergeCell ref="C28:D28"/>
    <mergeCell ref="F28:L28"/>
    <mergeCell ref="C29:D29"/>
    <mergeCell ref="F29:L29"/>
    <mergeCell ref="C30:D30"/>
    <mergeCell ref="F30:L30"/>
    <mergeCell ref="C31:D31"/>
    <mergeCell ref="F31:L31"/>
    <mergeCell ref="C32:D32"/>
    <mergeCell ref="F32:L32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76"/>
  <sheetViews>
    <sheetView topLeftCell="A43" zoomScale="75" workbookViewId="0">
      <selection activeCell="M53" sqref="M53:R53"/>
    </sheetView>
  </sheetViews>
  <sheetFormatPr defaultColWidth="9.109375" defaultRowHeight="18.600000000000001" x14ac:dyDescent="0.45"/>
  <cols>
    <col min="1" max="1" width="3.6640625" style="218" customWidth="1"/>
    <col min="2" max="2" width="18" style="275" customWidth="1"/>
    <col min="3" max="3" width="22.6640625" style="220" customWidth="1"/>
    <col min="4" max="4" width="5.109375" style="220" bestFit="1" customWidth="1"/>
    <col min="5" max="5" width="26.6640625" style="220" customWidth="1"/>
    <col min="6" max="6" width="4.6640625" style="271" customWidth="1"/>
    <col min="7" max="7" width="1.5546875" style="271" customWidth="1"/>
    <col min="8" max="9" width="4.6640625" style="271" customWidth="1"/>
    <col min="10" max="10" width="1.5546875" style="271" customWidth="1"/>
    <col min="11" max="12" width="4.6640625" style="271" customWidth="1"/>
    <col min="13" max="13" width="1.5546875" style="271" customWidth="1"/>
    <col min="14" max="15" width="4.6640625" style="271" customWidth="1"/>
    <col min="16" max="16" width="1.5546875" style="271" customWidth="1"/>
    <col min="17" max="18" width="4.6640625" style="271" customWidth="1"/>
    <col min="19" max="19" width="1.5546875" style="271" customWidth="1"/>
    <col min="20" max="20" width="4.6640625" style="271" customWidth="1"/>
    <col min="21" max="21" width="4.44140625" style="220" customWidth="1"/>
    <col min="22" max="22" width="5.5546875" style="220" customWidth="1"/>
    <col min="23" max="23" width="18.88671875" style="220" bestFit="1" customWidth="1"/>
    <col min="24" max="24" width="22.6640625" style="220" customWidth="1"/>
    <col min="25" max="25" width="2.88671875" style="220" customWidth="1"/>
    <col min="26" max="26" width="22.6640625" style="220" customWidth="1"/>
    <col min="27" max="27" width="4.6640625" style="220" customWidth="1"/>
    <col min="28" max="28" width="1.6640625" style="220" customWidth="1"/>
    <col min="29" max="30" width="4.6640625" style="220" customWidth="1"/>
    <col min="31" max="31" width="1.6640625" style="220" customWidth="1"/>
    <col min="32" max="33" width="4.6640625" style="220" customWidth="1"/>
    <col min="34" max="34" width="1.6640625" style="220" customWidth="1"/>
    <col min="35" max="36" width="4.6640625" style="220" customWidth="1"/>
    <col min="37" max="37" width="1.6640625" style="220" customWidth="1"/>
    <col min="38" max="39" width="4.6640625" style="220" customWidth="1"/>
    <col min="40" max="40" width="1.6640625" style="220" customWidth="1"/>
    <col min="41" max="41" width="4.6640625" style="220" customWidth="1"/>
    <col min="42" max="16384" width="9.109375" style="220"/>
  </cols>
  <sheetData>
    <row r="1" spans="1:41" ht="20.399999999999999" thickBot="1" x14ac:dyDescent="0.55000000000000004">
      <c r="B1" s="219"/>
      <c r="C1" s="495" t="s">
        <v>102</v>
      </c>
      <c r="D1" s="496"/>
      <c r="E1" s="497"/>
      <c r="F1" s="498" t="s">
        <v>42</v>
      </c>
      <c r="G1" s="499"/>
      <c r="H1" s="499"/>
      <c r="I1" s="499" t="s">
        <v>43</v>
      </c>
      <c r="J1" s="499"/>
      <c r="K1" s="500"/>
      <c r="L1" s="501" t="s">
        <v>44</v>
      </c>
      <c r="M1" s="499"/>
      <c r="N1" s="499"/>
      <c r="O1" s="499" t="s">
        <v>103</v>
      </c>
      <c r="P1" s="499"/>
      <c r="Q1" s="499"/>
      <c r="R1" s="499" t="s">
        <v>46</v>
      </c>
      <c r="S1" s="499"/>
      <c r="T1" s="500"/>
    </row>
    <row r="2" spans="1:41" s="236" customFormat="1" ht="29.25" customHeight="1" x14ac:dyDescent="0.45">
      <c r="A2" s="221" t="s">
        <v>31</v>
      </c>
      <c r="B2" s="222" t="s">
        <v>104</v>
      </c>
      <c r="C2" s="223" t="str">
        <f>SFA!B8</f>
        <v>Havl.Brod</v>
      </c>
      <c r="D2" s="224" t="s">
        <v>50</v>
      </c>
      <c r="E2" s="225" t="str">
        <f>SFB!B14</f>
        <v>Český Krumlov</v>
      </c>
      <c r="F2" s="226">
        <f>IF(L2&gt;N2,1,0)+IF(O2&gt;Q2,1,0)+IF(R2&gt;T2,1,0)</f>
        <v>0</v>
      </c>
      <c r="G2" s="227" t="s">
        <v>33</v>
      </c>
      <c r="H2" s="228">
        <f>IF(N2&gt;L2,1,0)+IF(Q2&gt;O2,1,0)+IF(T2&gt;R2,1,0)</f>
        <v>2</v>
      </c>
      <c r="I2" s="229">
        <f>L2+O2+R2</f>
        <v>47</v>
      </c>
      <c r="J2" s="230" t="s">
        <v>33</v>
      </c>
      <c r="K2" s="231">
        <f>N2+Q2+T2</f>
        <v>51</v>
      </c>
      <c r="L2" s="232">
        <v>23</v>
      </c>
      <c r="M2" s="233" t="s">
        <v>33</v>
      </c>
      <c r="N2" s="232">
        <v>25</v>
      </c>
      <c r="O2" s="234">
        <v>24</v>
      </c>
      <c r="P2" s="233" t="s">
        <v>33</v>
      </c>
      <c r="Q2" s="232">
        <v>26</v>
      </c>
      <c r="R2" s="234"/>
      <c r="S2" s="233" t="s">
        <v>33</v>
      </c>
      <c r="T2" s="235"/>
    </row>
    <row r="3" spans="1:41" s="236" customFormat="1" ht="29.25" customHeight="1" thickBot="1" x14ac:dyDescent="0.5">
      <c r="A3" s="221" t="s">
        <v>34</v>
      </c>
      <c r="B3" s="237" t="s">
        <v>105</v>
      </c>
      <c r="C3" s="238" t="str">
        <f>SFA!B4</f>
        <v>Ostrava</v>
      </c>
      <c r="D3" s="239" t="s">
        <v>50</v>
      </c>
      <c r="E3" s="240" t="str">
        <f>SFB!B4</f>
        <v>Schweriner</v>
      </c>
      <c r="F3" s="241">
        <f>IF(L3&gt;N3,1,0)+IF(O3&gt;Q3,1,0)+IF(R3&gt;T3,1,0)</f>
        <v>0</v>
      </c>
      <c r="G3" s="242" t="s">
        <v>33</v>
      </c>
      <c r="H3" s="243">
        <f>IF(N3&gt;L3,1,0)+IF(Q3&gt;O3,1,0)+IF(T3&gt;R3,1,0)</f>
        <v>2</v>
      </c>
      <c r="I3" s="244">
        <f>L3+O3+R3</f>
        <v>26</v>
      </c>
      <c r="J3" s="245" t="s">
        <v>33</v>
      </c>
      <c r="K3" s="246">
        <f>N3+Q3+T3</f>
        <v>50</v>
      </c>
      <c r="L3" s="247">
        <v>10</v>
      </c>
      <c r="M3" s="248" t="s">
        <v>33</v>
      </c>
      <c r="N3" s="247">
        <v>25</v>
      </c>
      <c r="O3" s="249">
        <v>16</v>
      </c>
      <c r="P3" s="248" t="s">
        <v>33</v>
      </c>
      <c r="Q3" s="247">
        <v>25</v>
      </c>
      <c r="R3" s="249"/>
      <c r="S3" s="248" t="s">
        <v>33</v>
      </c>
      <c r="T3" s="250"/>
    </row>
    <row r="4" spans="1:41" s="257" customFormat="1" ht="11.25" customHeight="1" x14ac:dyDescent="0.45">
      <c r="A4" s="251"/>
      <c r="B4" s="252"/>
      <c r="C4" s="253"/>
      <c r="D4" s="254"/>
      <c r="E4" s="253"/>
      <c r="F4" s="254"/>
      <c r="G4" s="253"/>
      <c r="H4" s="254"/>
      <c r="I4" s="255"/>
      <c r="J4" s="256"/>
      <c r="K4" s="255"/>
      <c r="L4" s="255"/>
      <c r="M4" s="256"/>
      <c r="N4" s="255"/>
      <c r="O4" s="255"/>
      <c r="P4" s="256"/>
      <c r="Q4" s="255"/>
      <c r="R4" s="255"/>
      <c r="S4" s="256"/>
      <c r="T4" s="255"/>
    </row>
    <row r="5" spans="1:41" s="236" customFormat="1" ht="20.399999999999999" thickBot="1" x14ac:dyDescent="0.5">
      <c r="A5" s="221"/>
      <c r="B5" s="252"/>
      <c r="C5" s="494" t="s">
        <v>106</v>
      </c>
      <c r="D5" s="494"/>
      <c r="E5" s="494"/>
      <c r="F5" s="254"/>
      <c r="G5" s="253"/>
      <c r="H5" s="254"/>
      <c r="I5" s="255"/>
      <c r="J5" s="256"/>
      <c r="K5" s="255"/>
      <c r="L5" s="255"/>
      <c r="M5" s="256"/>
      <c r="N5" s="255"/>
      <c r="O5" s="255"/>
      <c r="P5" s="256"/>
      <c r="Q5" s="255"/>
      <c r="R5" s="255"/>
      <c r="S5" s="256"/>
      <c r="T5" s="255"/>
      <c r="V5" s="221"/>
      <c r="W5" s="252"/>
      <c r="X5" s="253"/>
      <c r="Y5" s="254"/>
      <c r="Z5" s="253"/>
      <c r="AA5" s="254"/>
      <c r="AB5" s="253"/>
      <c r="AC5" s="254"/>
      <c r="AD5" s="255"/>
      <c r="AE5" s="256"/>
      <c r="AF5" s="255"/>
      <c r="AG5" s="255"/>
      <c r="AH5" s="256"/>
      <c r="AI5" s="255"/>
      <c r="AJ5" s="255"/>
      <c r="AK5" s="256"/>
      <c r="AL5" s="255"/>
      <c r="AM5" s="255"/>
      <c r="AN5" s="256"/>
      <c r="AO5" s="255"/>
    </row>
    <row r="6" spans="1:41" s="236" customFormat="1" ht="29.25" customHeight="1" x14ac:dyDescent="0.45">
      <c r="A6" s="221" t="s">
        <v>36</v>
      </c>
      <c r="B6" s="222" t="s">
        <v>107</v>
      </c>
      <c r="C6" s="258" t="str">
        <f>SFA!B6</f>
        <v>Čadca</v>
      </c>
      <c r="D6" s="224" t="s">
        <v>50</v>
      </c>
      <c r="E6" s="259" t="str">
        <f>SFB!B10</f>
        <v>Bratislava</v>
      </c>
      <c r="F6" s="226">
        <f>IF(L6&gt;N6,1,0)+IF(O6&gt;Q6,1,0)+IF(R6&gt;T6,1,0)</f>
        <v>2</v>
      </c>
      <c r="G6" s="227" t="s">
        <v>33</v>
      </c>
      <c r="H6" s="228">
        <f>IF(N6&gt;L6,1,0)+IF(Q6&gt;O6,1,0)+IF(T6&gt;R6,1,0)</f>
        <v>0</v>
      </c>
      <c r="I6" s="229">
        <f>L6+O6+R6</f>
        <v>50</v>
      </c>
      <c r="J6" s="230" t="s">
        <v>33</v>
      </c>
      <c r="K6" s="231">
        <f>N6+Q6+T6</f>
        <v>42</v>
      </c>
      <c r="L6" s="260">
        <v>25</v>
      </c>
      <c r="M6" s="233" t="s">
        <v>33</v>
      </c>
      <c r="N6" s="260">
        <v>20</v>
      </c>
      <c r="O6" s="261">
        <v>25</v>
      </c>
      <c r="P6" s="233" t="s">
        <v>33</v>
      </c>
      <c r="Q6" s="260">
        <v>22</v>
      </c>
      <c r="R6" s="261"/>
      <c r="S6" s="233" t="s">
        <v>33</v>
      </c>
      <c r="T6" s="262"/>
      <c r="V6" s="263"/>
      <c r="W6" s="264"/>
      <c r="X6" s="265"/>
      <c r="Y6" s="254"/>
      <c r="Z6" s="265"/>
      <c r="AA6" s="254"/>
      <c r="AB6" s="253"/>
      <c r="AC6" s="254"/>
      <c r="AD6" s="255"/>
      <c r="AE6" s="256"/>
      <c r="AF6" s="255"/>
      <c r="AG6" s="266"/>
      <c r="AH6" s="256"/>
      <c r="AI6" s="266"/>
      <c r="AJ6" s="266"/>
      <c r="AK6" s="256"/>
      <c r="AL6" s="266"/>
      <c r="AM6" s="266"/>
      <c r="AN6" s="256"/>
      <c r="AO6" s="266"/>
    </row>
    <row r="7" spans="1:41" s="236" customFormat="1" ht="29.25" customHeight="1" thickBot="1" x14ac:dyDescent="0.5">
      <c r="A7" s="221" t="s">
        <v>38</v>
      </c>
      <c r="B7" s="237" t="s">
        <v>108</v>
      </c>
      <c r="C7" s="238" t="str">
        <f>SFA!B10</f>
        <v>Levice</v>
      </c>
      <c r="D7" s="239" t="s">
        <v>50</v>
      </c>
      <c r="E7" s="240" t="str">
        <f>SFB!B6</f>
        <v>Znojmo</v>
      </c>
      <c r="F7" s="241">
        <f>IF(L7&gt;N7,1,0)+IF(O7&gt;Q7,1,0)+IF(R7&gt;T7,1,0)</f>
        <v>1</v>
      </c>
      <c r="G7" s="242" t="s">
        <v>33</v>
      </c>
      <c r="H7" s="243">
        <f>IF(N7&gt;L7,1,0)+IF(Q7&gt;O7,1,0)+IF(T7&gt;R7,1,0)</f>
        <v>2</v>
      </c>
      <c r="I7" s="244">
        <f>L7+O7+R7</f>
        <v>40</v>
      </c>
      <c r="J7" s="245" t="s">
        <v>33</v>
      </c>
      <c r="K7" s="246">
        <f>N7+Q7+T7</f>
        <v>54</v>
      </c>
      <c r="L7" s="247">
        <v>25</v>
      </c>
      <c r="M7" s="248" t="s">
        <v>33</v>
      </c>
      <c r="N7" s="247">
        <v>14</v>
      </c>
      <c r="O7" s="249">
        <v>9</v>
      </c>
      <c r="P7" s="248" t="s">
        <v>33</v>
      </c>
      <c r="Q7" s="247">
        <v>25</v>
      </c>
      <c r="R7" s="249">
        <v>6</v>
      </c>
      <c r="S7" s="248" t="s">
        <v>33</v>
      </c>
      <c r="T7" s="250">
        <v>15</v>
      </c>
      <c r="V7" s="263"/>
      <c r="W7" s="264"/>
      <c r="X7" s="265"/>
      <c r="Y7" s="254"/>
      <c r="Z7" s="265"/>
      <c r="AA7" s="254"/>
      <c r="AB7" s="253"/>
      <c r="AC7" s="254"/>
      <c r="AD7" s="255"/>
      <c r="AE7" s="256"/>
      <c r="AF7" s="255"/>
      <c r="AG7" s="266"/>
      <c r="AH7" s="256"/>
      <c r="AI7" s="266"/>
      <c r="AJ7" s="266"/>
      <c r="AK7" s="256"/>
      <c r="AL7" s="266"/>
      <c r="AM7" s="266"/>
      <c r="AN7" s="256"/>
      <c r="AO7" s="266"/>
    </row>
    <row r="8" spans="1:41" s="257" customFormat="1" ht="11.25" customHeight="1" x14ac:dyDescent="0.45">
      <c r="A8" s="251"/>
      <c r="B8" s="252"/>
      <c r="C8" s="253"/>
      <c r="D8" s="254"/>
      <c r="E8" s="253"/>
      <c r="F8" s="254"/>
      <c r="G8" s="253"/>
      <c r="H8" s="254"/>
      <c r="I8" s="255"/>
      <c r="J8" s="256"/>
      <c r="K8" s="255"/>
      <c r="L8" s="255"/>
      <c r="M8" s="256"/>
      <c r="N8" s="255"/>
      <c r="O8" s="255"/>
      <c r="P8" s="256"/>
      <c r="Q8" s="255"/>
      <c r="R8" s="255"/>
      <c r="S8" s="256"/>
      <c r="T8" s="255"/>
      <c r="V8" s="251"/>
      <c r="W8" s="252"/>
      <c r="X8" s="253"/>
      <c r="Y8" s="254"/>
      <c r="Z8" s="253"/>
      <c r="AA8" s="254"/>
      <c r="AB8" s="253"/>
      <c r="AC8" s="254"/>
      <c r="AD8" s="255"/>
      <c r="AE8" s="256"/>
      <c r="AF8" s="255"/>
      <c r="AG8" s="255"/>
      <c r="AH8" s="256"/>
      <c r="AI8" s="255"/>
      <c r="AJ8" s="255"/>
      <c r="AK8" s="256"/>
      <c r="AL8" s="255"/>
      <c r="AM8" s="255"/>
      <c r="AN8" s="256"/>
      <c r="AO8" s="255"/>
    </row>
    <row r="9" spans="1:41" s="236" customFormat="1" ht="20.399999999999999" thickBot="1" x14ac:dyDescent="0.5">
      <c r="A9" s="221"/>
      <c r="B9" s="252"/>
      <c r="C9" s="494" t="s">
        <v>109</v>
      </c>
      <c r="D9" s="494"/>
      <c r="E9" s="494"/>
      <c r="F9" s="254"/>
      <c r="G9" s="253"/>
      <c r="H9" s="254"/>
      <c r="I9" s="255"/>
      <c r="J9" s="256"/>
      <c r="K9" s="255"/>
      <c r="L9" s="255"/>
      <c r="M9" s="256"/>
      <c r="N9" s="255"/>
      <c r="O9" s="255"/>
      <c r="P9" s="256"/>
      <c r="Q9" s="255"/>
      <c r="R9" s="255"/>
      <c r="S9" s="256"/>
      <c r="T9" s="255"/>
      <c r="V9" s="263"/>
      <c r="W9" s="252"/>
      <c r="X9" s="253"/>
      <c r="Y9" s="254"/>
      <c r="Z9" s="253"/>
      <c r="AA9" s="254"/>
      <c r="AB9" s="253"/>
      <c r="AC9" s="254"/>
      <c r="AD9" s="255"/>
      <c r="AE9" s="256"/>
      <c r="AF9" s="255"/>
      <c r="AG9" s="255"/>
      <c r="AH9" s="256"/>
      <c r="AI9" s="255"/>
      <c r="AJ9" s="255"/>
      <c r="AK9" s="256"/>
      <c r="AL9" s="255"/>
      <c r="AM9" s="255"/>
      <c r="AN9" s="256"/>
      <c r="AO9" s="255"/>
    </row>
    <row r="10" spans="1:41" s="236" customFormat="1" ht="29.25" customHeight="1" x14ac:dyDescent="0.45">
      <c r="A10" s="221" t="s">
        <v>54</v>
      </c>
      <c r="B10" s="222" t="s">
        <v>110</v>
      </c>
      <c r="C10" s="258" t="str">
        <f>SFA!B12</f>
        <v>Přerov A</v>
      </c>
      <c r="D10" s="224" t="s">
        <v>50</v>
      </c>
      <c r="E10" s="259" t="str">
        <f>SFB!B8</f>
        <v>Skalica A</v>
      </c>
      <c r="F10" s="226">
        <f>IF(L10&gt;N10,1,0)+IF(O10&gt;Q10,1,0)+IF(R10&gt;T10,1,0)</f>
        <v>1</v>
      </c>
      <c r="G10" s="227" t="s">
        <v>33</v>
      </c>
      <c r="H10" s="228">
        <f>IF(N10&gt;L10,1,0)+IF(Q10&gt;O10,1,0)+IF(T10&gt;R10,1,0)</f>
        <v>2</v>
      </c>
      <c r="I10" s="229">
        <f>L10+O10+R10</f>
        <v>51</v>
      </c>
      <c r="J10" s="230" t="s">
        <v>33</v>
      </c>
      <c r="K10" s="231">
        <f>N10+Q10+T10</f>
        <v>60</v>
      </c>
      <c r="L10" s="260">
        <v>25</v>
      </c>
      <c r="M10" s="233" t="s">
        <v>33</v>
      </c>
      <c r="N10" s="260">
        <v>20</v>
      </c>
      <c r="O10" s="261">
        <v>15</v>
      </c>
      <c r="P10" s="233" t="s">
        <v>33</v>
      </c>
      <c r="Q10" s="260">
        <v>25</v>
      </c>
      <c r="R10" s="261">
        <v>11</v>
      </c>
      <c r="S10" s="233" t="s">
        <v>33</v>
      </c>
      <c r="T10" s="262">
        <v>15</v>
      </c>
      <c r="V10" s="263"/>
      <c r="W10" s="264"/>
      <c r="X10" s="253"/>
      <c r="Y10" s="254"/>
      <c r="Z10" s="265"/>
      <c r="AA10" s="254"/>
      <c r="AB10" s="253"/>
      <c r="AC10" s="254"/>
      <c r="AD10" s="255"/>
      <c r="AE10" s="256"/>
      <c r="AF10" s="255"/>
      <c r="AG10" s="266"/>
      <c r="AH10" s="256"/>
      <c r="AI10" s="266"/>
      <c r="AJ10" s="266"/>
      <c r="AK10" s="256"/>
      <c r="AL10" s="266"/>
      <c r="AM10" s="266"/>
      <c r="AN10" s="256"/>
      <c r="AO10" s="266"/>
    </row>
    <row r="11" spans="1:41" s="236" customFormat="1" ht="29.25" customHeight="1" thickBot="1" x14ac:dyDescent="0.5">
      <c r="A11" s="221" t="s">
        <v>56</v>
      </c>
      <c r="B11" s="237" t="s">
        <v>111</v>
      </c>
      <c r="C11" s="238" t="str">
        <f>SFA!B14</f>
        <v>Púchov</v>
      </c>
      <c r="D11" s="239" t="s">
        <v>50</v>
      </c>
      <c r="E11" s="240" t="str">
        <f>SFB!B12</f>
        <v>Kometa Praha</v>
      </c>
      <c r="F11" s="241">
        <f>IF(L11&gt;N11,1,0)+IF(O11&gt;Q11,1,0)+IF(R11&gt;T11,1,0)</f>
        <v>1</v>
      </c>
      <c r="G11" s="242" t="s">
        <v>33</v>
      </c>
      <c r="H11" s="243">
        <f>IF(N11&gt;L11,1,0)+IF(Q11&gt;O11,1,0)+IF(T11&gt;R11,1,0)</f>
        <v>2</v>
      </c>
      <c r="I11" s="244">
        <f>L11+O11</f>
        <v>45</v>
      </c>
      <c r="J11" s="245" t="s">
        <v>33</v>
      </c>
      <c r="K11" s="246">
        <f>N11+Q11+T11</f>
        <v>58</v>
      </c>
      <c r="L11" s="247">
        <v>20</v>
      </c>
      <c r="M11" s="248" t="s">
        <v>33</v>
      </c>
      <c r="N11" s="247">
        <v>25</v>
      </c>
      <c r="O11" s="249">
        <v>25</v>
      </c>
      <c r="P11" s="248" t="s">
        <v>33</v>
      </c>
      <c r="Q11" s="247">
        <v>18</v>
      </c>
      <c r="R11" s="249">
        <v>8</v>
      </c>
      <c r="S11" s="248" t="s">
        <v>33</v>
      </c>
      <c r="T11" s="250">
        <v>15</v>
      </c>
      <c r="V11" s="263"/>
      <c r="W11" s="264"/>
      <c r="X11" s="253"/>
      <c r="Y11" s="254"/>
      <c r="Z11" s="265"/>
      <c r="AA11" s="254"/>
      <c r="AB11" s="253"/>
      <c r="AC11" s="254"/>
      <c r="AD11" s="255"/>
      <c r="AE11" s="256"/>
      <c r="AF11" s="255"/>
      <c r="AG11" s="266"/>
      <c r="AH11" s="256"/>
      <c r="AI11" s="266"/>
      <c r="AJ11" s="266"/>
      <c r="AK11" s="256"/>
      <c r="AL11" s="266"/>
      <c r="AM11" s="266"/>
      <c r="AN11" s="256"/>
      <c r="AO11" s="266"/>
    </row>
    <row r="12" spans="1:41" s="257" customFormat="1" ht="11.25" customHeight="1" x14ac:dyDescent="0.45">
      <c r="A12" s="251"/>
      <c r="B12" s="252"/>
      <c r="C12" s="253"/>
      <c r="D12" s="254"/>
      <c r="E12" s="253"/>
      <c r="F12" s="254"/>
      <c r="G12" s="253"/>
      <c r="H12" s="254"/>
      <c r="I12" s="255"/>
      <c r="J12" s="256"/>
      <c r="K12" s="255"/>
      <c r="L12" s="255"/>
      <c r="M12" s="256"/>
      <c r="N12" s="255"/>
      <c r="O12" s="255"/>
      <c r="P12" s="256"/>
      <c r="Q12" s="255"/>
      <c r="R12" s="255"/>
      <c r="S12" s="256"/>
      <c r="T12" s="255"/>
      <c r="Y12" s="254"/>
      <c r="Z12" s="253"/>
      <c r="AA12" s="254"/>
      <c r="AB12" s="253"/>
      <c r="AC12" s="254"/>
      <c r="AD12" s="255"/>
      <c r="AE12" s="256"/>
      <c r="AF12" s="255"/>
      <c r="AG12" s="255"/>
      <c r="AH12" s="256"/>
      <c r="AI12" s="255"/>
      <c r="AJ12" s="255"/>
      <c r="AK12" s="256"/>
      <c r="AL12" s="255"/>
      <c r="AM12" s="255"/>
      <c r="AN12" s="256"/>
      <c r="AO12" s="255"/>
    </row>
    <row r="13" spans="1:41" s="268" customFormat="1" ht="20.399999999999999" thickBot="1" x14ac:dyDescent="0.5">
      <c r="A13" s="267"/>
      <c r="B13" s="252"/>
      <c r="C13" s="494" t="s">
        <v>112</v>
      </c>
      <c r="D13" s="494"/>
      <c r="E13" s="494"/>
      <c r="F13" s="254"/>
      <c r="G13" s="253"/>
      <c r="H13" s="254"/>
      <c r="I13" s="255"/>
      <c r="J13" s="256"/>
      <c r="K13" s="255"/>
      <c r="L13" s="255"/>
      <c r="M13" s="256"/>
      <c r="N13" s="255"/>
      <c r="O13" s="255"/>
      <c r="P13" s="256"/>
      <c r="Q13" s="255"/>
      <c r="R13" s="255"/>
      <c r="S13" s="256"/>
      <c r="T13" s="255"/>
      <c r="V13" s="251"/>
      <c r="W13" s="252"/>
      <c r="X13" s="253"/>
      <c r="Y13" s="254"/>
      <c r="Z13" s="253"/>
      <c r="AA13" s="254"/>
      <c r="AB13" s="253"/>
      <c r="AC13" s="254"/>
      <c r="AD13" s="255"/>
      <c r="AE13" s="256"/>
      <c r="AF13" s="255"/>
      <c r="AG13" s="255"/>
      <c r="AH13" s="256"/>
      <c r="AI13" s="255"/>
      <c r="AJ13" s="255"/>
      <c r="AK13" s="256"/>
      <c r="AL13" s="255"/>
      <c r="AM13" s="255"/>
      <c r="AN13" s="256"/>
      <c r="AO13" s="255"/>
    </row>
    <row r="14" spans="1:41" s="236" customFormat="1" ht="29.25" customHeight="1" x14ac:dyDescent="0.45">
      <c r="A14" s="221" t="s">
        <v>88</v>
      </c>
      <c r="B14" s="222" t="s">
        <v>113</v>
      </c>
      <c r="C14" s="223" t="str">
        <f>SFC!B8</f>
        <v>Přerov D</v>
      </c>
      <c r="D14" s="224" t="s">
        <v>50</v>
      </c>
      <c r="E14" s="225" t="str">
        <f>SFD!B4</f>
        <v>Vyškov</v>
      </c>
      <c r="F14" s="226">
        <f>IF(L14&gt;N14,1,0)+IF(O14&gt;Q14,1,0)+IF(R14&gt;T14,1,0)</f>
        <v>0</v>
      </c>
      <c r="G14" s="227" t="s">
        <v>33</v>
      </c>
      <c r="H14" s="228">
        <f>IF(N14&gt;L14,1,0)+IF(Q14&gt;O14,1,0)+IF(T14&gt;R14,1,0)</f>
        <v>2</v>
      </c>
      <c r="I14" s="229">
        <f>L14+O14+R14</f>
        <v>30</v>
      </c>
      <c r="J14" s="230" t="s">
        <v>33</v>
      </c>
      <c r="K14" s="231">
        <f>N14+Q14+T14</f>
        <v>50</v>
      </c>
      <c r="L14" s="232">
        <v>15</v>
      </c>
      <c r="M14" s="233" t="s">
        <v>33</v>
      </c>
      <c r="N14" s="232">
        <v>25</v>
      </c>
      <c r="O14" s="234">
        <v>15</v>
      </c>
      <c r="P14" s="233" t="s">
        <v>33</v>
      </c>
      <c r="Q14" s="232">
        <v>25</v>
      </c>
      <c r="R14" s="234"/>
      <c r="S14" s="233" t="s">
        <v>33</v>
      </c>
      <c r="T14" s="235"/>
      <c r="V14" s="263"/>
      <c r="W14" s="264"/>
      <c r="X14" s="269"/>
      <c r="Y14" s="254"/>
      <c r="Z14" s="269"/>
      <c r="AA14" s="254"/>
      <c r="AB14" s="253"/>
      <c r="AC14" s="254"/>
      <c r="AD14" s="255"/>
      <c r="AE14" s="256"/>
      <c r="AF14" s="255"/>
      <c r="AG14" s="255"/>
      <c r="AH14" s="256"/>
      <c r="AI14" s="255"/>
      <c r="AJ14" s="255"/>
      <c r="AK14" s="256"/>
      <c r="AL14" s="255"/>
      <c r="AM14" s="255"/>
      <c r="AN14" s="256"/>
      <c r="AO14" s="255"/>
    </row>
    <row r="15" spans="1:41" s="236" customFormat="1" ht="29.25" customHeight="1" thickBot="1" x14ac:dyDescent="0.5">
      <c r="A15" s="221" t="s">
        <v>89</v>
      </c>
      <c r="B15" s="654" t="s">
        <v>114</v>
      </c>
      <c r="C15" s="655" t="str">
        <f>SFC!B10</f>
        <v>Česká Třebová</v>
      </c>
      <c r="D15" s="656" t="s">
        <v>50</v>
      </c>
      <c r="E15" s="657" t="str">
        <f>SFD!B8</f>
        <v>Raškovice</v>
      </c>
      <c r="F15" s="658">
        <f>IF(L15&gt;N15,1,0)+IF(O15&gt;Q15,1,0)+IF(R15&gt;T15,1,0)</f>
        <v>2</v>
      </c>
      <c r="G15" s="659" t="s">
        <v>33</v>
      </c>
      <c r="H15" s="660">
        <f>IF(N15&gt;L15,1,0)+IF(Q15&gt;O15,1,0)+IF(T15&gt;R15,1,0)</f>
        <v>1</v>
      </c>
      <c r="I15" s="661">
        <f>L15+O15+R15</f>
        <v>51</v>
      </c>
      <c r="J15" s="662" t="s">
        <v>33</v>
      </c>
      <c r="K15" s="663">
        <f>N15+Q15+T15</f>
        <v>50</v>
      </c>
      <c r="L15" s="664">
        <v>25</v>
      </c>
      <c r="M15" s="665" t="s">
        <v>33</v>
      </c>
      <c r="N15" s="664">
        <v>14</v>
      </c>
      <c r="O15" s="666">
        <v>11</v>
      </c>
      <c r="P15" s="665" t="s">
        <v>33</v>
      </c>
      <c r="Q15" s="664">
        <v>25</v>
      </c>
      <c r="R15" s="666">
        <v>15</v>
      </c>
      <c r="S15" s="665" t="s">
        <v>33</v>
      </c>
      <c r="T15" s="667">
        <v>11</v>
      </c>
      <c r="V15" s="263"/>
      <c r="W15" s="264"/>
      <c r="X15" s="265"/>
      <c r="Y15" s="254"/>
      <c r="Z15" s="265"/>
      <c r="AA15" s="254"/>
      <c r="AB15" s="253"/>
      <c r="AC15" s="254"/>
      <c r="AD15" s="255"/>
      <c r="AE15" s="256"/>
      <c r="AF15" s="255"/>
      <c r="AG15" s="266"/>
      <c r="AH15" s="256"/>
      <c r="AI15" s="266"/>
      <c r="AJ15" s="266"/>
      <c r="AK15" s="256"/>
      <c r="AL15" s="266"/>
      <c r="AM15" s="266"/>
      <c r="AN15" s="256"/>
      <c r="AO15" s="266"/>
    </row>
    <row r="16" spans="1:41" s="257" customFormat="1" ht="11.25" customHeight="1" x14ac:dyDescent="0.45">
      <c r="A16" s="251"/>
      <c r="B16" s="252"/>
      <c r="C16" s="253"/>
      <c r="D16" s="254"/>
      <c r="E16" s="253"/>
      <c r="F16" s="254"/>
      <c r="G16" s="253"/>
      <c r="H16" s="254"/>
      <c r="I16" s="255"/>
      <c r="J16" s="256"/>
      <c r="K16" s="255"/>
      <c r="L16" s="255"/>
      <c r="M16" s="256"/>
      <c r="N16" s="255"/>
      <c r="O16" s="255"/>
      <c r="P16" s="256"/>
      <c r="Q16" s="255"/>
      <c r="R16" s="255"/>
      <c r="S16" s="256"/>
      <c r="T16" s="255"/>
      <c r="V16" s="251"/>
      <c r="W16" s="252"/>
      <c r="X16" s="253"/>
      <c r="Y16" s="254"/>
      <c r="Z16" s="253"/>
      <c r="AA16" s="254"/>
      <c r="AB16" s="253"/>
      <c r="AC16" s="254"/>
      <c r="AD16" s="255"/>
      <c r="AE16" s="256"/>
      <c r="AF16" s="255"/>
      <c r="AG16" s="255"/>
      <c r="AH16" s="256"/>
      <c r="AI16" s="255"/>
      <c r="AJ16" s="255"/>
      <c r="AK16" s="256"/>
      <c r="AL16" s="255"/>
      <c r="AM16" s="255"/>
      <c r="AN16" s="256"/>
      <c r="AO16" s="255"/>
    </row>
    <row r="17" spans="1:41" s="236" customFormat="1" ht="20.399999999999999" thickBot="1" x14ac:dyDescent="0.5">
      <c r="A17" s="221"/>
      <c r="B17" s="252"/>
      <c r="C17" s="494" t="s">
        <v>115</v>
      </c>
      <c r="D17" s="494"/>
      <c r="E17" s="494"/>
      <c r="F17" s="254"/>
      <c r="G17" s="253"/>
      <c r="H17" s="254"/>
      <c r="I17" s="255"/>
      <c r="J17" s="256"/>
      <c r="K17" s="255"/>
      <c r="L17" s="255"/>
      <c r="M17" s="256"/>
      <c r="N17" s="255"/>
      <c r="O17" s="255"/>
      <c r="P17" s="256"/>
      <c r="Q17" s="255"/>
      <c r="R17" s="255"/>
      <c r="S17" s="256"/>
      <c r="T17" s="255"/>
      <c r="V17" s="221"/>
      <c r="W17" s="252"/>
      <c r="X17" s="253"/>
      <c r="Y17" s="254"/>
      <c r="Z17" s="253"/>
      <c r="AA17" s="254"/>
      <c r="AB17" s="253"/>
      <c r="AC17" s="254"/>
      <c r="AD17" s="255"/>
      <c r="AE17" s="256"/>
      <c r="AF17" s="255"/>
      <c r="AG17" s="255"/>
      <c r="AH17" s="256"/>
      <c r="AI17" s="255"/>
      <c r="AJ17" s="255"/>
      <c r="AK17" s="256"/>
      <c r="AL17" s="255"/>
      <c r="AM17" s="255"/>
      <c r="AN17" s="256"/>
      <c r="AO17" s="255"/>
    </row>
    <row r="18" spans="1:41" s="236" customFormat="1" ht="29.25" customHeight="1" x14ac:dyDescent="0.45">
      <c r="A18" s="221" t="s">
        <v>91</v>
      </c>
      <c r="B18" s="222" t="s">
        <v>116</v>
      </c>
      <c r="C18" s="223" t="str">
        <f>SFC!B4</f>
        <v>České Budějovice</v>
      </c>
      <c r="D18" s="224" t="s">
        <v>50</v>
      </c>
      <c r="E18" s="225" t="str">
        <f>SFD!B12</f>
        <v>Skalica B</v>
      </c>
      <c r="F18" s="226">
        <f>IF(L18&gt;N18,1,0)+IF(O18&gt;Q18,1,0)+IF(R18&gt;T18,1,0)</f>
        <v>2</v>
      </c>
      <c r="G18" s="227" t="s">
        <v>33</v>
      </c>
      <c r="H18" s="228">
        <f>IF(N18&gt;L18,1,0)+IF(Q18&gt;O18,1,0)+IF(T18&gt;R18,1,0)</f>
        <v>1</v>
      </c>
      <c r="I18" s="229">
        <f>L18+O18+R18</f>
        <v>57</v>
      </c>
      <c r="J18" s="230" t="s">
        <v>33</v>
      </c>
      <c r="K18" s="231">
        <f>N18+Q18+T18</f>
        <v>43</v>
      </c>
      <c r="L18" s="232">
        <v>25</v>
      </c>
      <c r="M18" s="233" t="s">
        <v>33</v>
      </c>
      <c r="N18" s="232">
        <v>9</v>
      </c>
      <c r="O18" s="234">
        <v>17</v>
      </c>
      <c r="P18" s="233" t="s">
        <v>33</v>
      </c>
      <c r="Q18" s="232">
        <v>25</v>
      </c>
      <c r="R18" s="234">
        <v>15</v>
      </c>
      <c r="S18" s="233" t="s">
        <v>33</v>
      </c>
      <c r="T18" s="235">
        <v>9</v>
      </c>
      <c r="V18" s="221"/>
      <c r="W18" s="252"/>
      <c r="X18" s="253"/>
      <c r="Y18" s="254"/>
      <c r="Z18" s="253"/>
      <c r="AA18" s="254"/>
      <c r="AB18" s="253"/>
      <c r="AC18" s="254"/>
      <c r="AD18" s="255"/>
      <c r="AE18" s="256"/>
      <c r="AF18" s="255"/>
      <c r="AG18" s="255"/>
      <c r="AH18" s="256"/>
      <c r="AI18" s="255"/>
      <c r="AJ18" s="255"/>
      <c r="AK18" s="256"/>
      <c r="AL18" s="255"/>
      <c r="AM18" s="255"/>
      <c r="AN18" s="256"/>
      <c r="AO18" s="255"/>
    </row>
    <row r="19" spans="1:41" s="236" customFormat="1" ht="29.25" customHeight="1" thickBot="1" x14ac:dyDescent="0.5">
      <c r="A19" s="221" t="s">
        <v>93</v>
      </c>
      <c r="B19" s="237" t="s">
        <v>117</v>
      </c>
      <c r="C19" s="238" t="str">
        <f>SFC!B6</f>
        <v>Krnov</v>
      </c>
      <c r="D19" s="239" t="s">
        <v>50</v>
      </c>
      <c r="E19" s="240" t="str">
        <f>SFD!B6</f>
        <v>Nový Jičín</v>
      </c>
      <c r="F19" s="241">
        <f>IF(L19&gt;N19,1,0)+IF(O19&gt;Q19,1,0)+IF(R19&gt;T19,1,0)</f>
        <v>1</v>
      </c>
      <c r="G19" s="242" t="s">
        <v>33</v>
      </c>
      <c r="H19" s="243">
        <f>IF(N19&gt;L19,1,0)+IF(Q19&gt;O19,1,0)+IF(T19&gt;R19,1,0)</f>
        <v>2</v>
      </c>
      <c r="I19" s="244">
        <f>L19+O19+R19</f>
        <v>59</v>
      </c>
      <c r="J19" s="245" t="s">
        <v>33</v>
      </c>
      <c r="K19" s="246">
        <f>N19+Q19+T19</f>
        <v>49</v>
      </c>
      <c r="L19" s="247">
        <v>25</v>
      </c>
      <c r="M19" s="248" t="s">
        <v>33</v>
      </c>
      <c r="N19" s="247">
        <v>9</v>
      </c>
      <c r="O19" s="249">
        <v>22</v>
      </c>
      <c r="P19" s="248" t="s">
        <v>33</v>
      </c>
      <c r="Q19" s="247">
        <v>25</v>
      </c>
      <c r="R19" s="249">
        <v>12</v>
      </c>
      <c r="S19" s="248" t="s">
        <v>33</v>
      </c>
      <c r="T19" s="250">
        <v>15</v>
      </c>
      <c r="V19" s="221"/>
      <c r="W19" s="252"/>
      <c r="X19" s="253"/>
      <c r="Y19" s="254"/>
      <c r="Z19" s="253"/>
      <c r="AA19" s="254"/>
      <c r="AB19" s="253"/>
      <c r="AC19" s="254"/>
      <c r="AD19" s="255"/>
      <c r="AE19" s="256"/>
      <c r="AF19" s="255"/>
      <c r="AG19" s="255"/>
      <c r="AH19" s="256"/>
      <c r="AI19" s="255"/>
      <c r="AJ19" s="255"/>
      <c r="AK19" s="256"/>
      <c r="AL19" s="255"/>
      <c r="AM19" s="255"/>
      <c r="AN19" s="256"/>
      <c r="AO19" s="255"/>
    </row>
    <row r="20" spans="1:41" s="236" customFormat="1" ht="17.25" customHeight="1" x14ac:dyDescent="0.45">
      <c r="A20" s="221"/>
      <c r="B20" s="264"/>
      <c r="C20" s="253"/>
      <c r="D20" s="254"/>
      <c r="E20" s="253"/>
      <c r="F20" s="254"/>
      <c r="G20" s="253"/>
      <c r="H20" s="254"/>
      <c r="I20" s="255"/>
      <c r="J20" s="256"/>
      <c r="K20" s="255"/>
      <c r="L20" s="266"/>
      <c r="M20" s="256"/>
      <c r="N20" s="266"/>
      <c r="O20" s="266"/>
      <c r="P20" s="256"/>
      <c r="Q20" s="266"/>
      <c r="R20" s="266"/>
      <c r="S20" s="256"/>
      <c r="T20" s="266"/>
      <c r="V20" s="221"/>
      <c r="W20" s="252"/>
      <c r="X20" s="253"/>
      <c r="Y20" s="254"/>
      <c r="Z20" s="253"/>
      <c r="AA20" s="254"/>
      <c r="AB20" s="253"/>
      <c r="AC20" s="254"/>
      <c r="AD20" s="255"/>
      <c r="AE20" s="256"/>
      <c r="AF20" s="255"/>
      <c r="AG20" s="255"/>
      <c r="AH20" s="256"/>
      <c r="AI20" s="255"/>
      <c r="AJ20" s="255"/>
      <c r="AK20" s="256"/>
      <c r="AL20" s="255"/>
      <c r="AM20" s="255"/>
      <c r="AN20" s="256"/>
      <c r="AO20" s="255"/>
    </row>
    <row r="21" spans="1:41" s="236" customFormat="1" ht="20.399999999999999" thickBot="1" x14ac:dyDescent="0.5">
      <c r="A21" s="221"/>
      <c r="B21" s="252"/>
      <c r="C21" s="494" t="s">
        <v>118</v>
      </c>
      <c r="D21" s="494"/>
      <c r="E21" s="494"/>
      <c r="F21" s="254"/>
      <c r="G21" s="253"/>
      <c r="H21" s="254"/>
      <c r="I21" s="255"/>
      <c r="J21" s="256"/>
      <c r="K21" s="255"/>
      <c r="L21" s="255"/>
      <c r="M21" s="256"/>
      <c r="N21" s="255"/>
      <c r="O21" s="255"/>
      <c r="P21" s="256"/>
      <c r="Q21" s="255"/>
      <c r="R21" s="255"/>
      <c r="S21" s="256"/>
      <c r="T21" s="255"/>
      <c r="V21" s="221"/>
      <c r="W21" s="252"/>
      <c r="X21" s="253"/>
      <c r="Y21" s="254"/>
      <c r="Z21" s="253"/>
      <c r="AA21" s="254"/>
      <c r="AB21" s="253"/>
      <c r="AC21" s="254"/>
      <c r="AD21" s="255"/>
      <c r="AE21" s="256"/>
      <c r="AF21" s="255"/>
      <c r="AG21" s="255"/>
      <c r="AH21" s="256"/>
      <c r="AI21" s="255"/>
      <c r="AJ21" s="255"/>
      <c r="AK21" s="256"/>
      <c r="AL21" s="255"/>
      <c r="AM21" s="255"/>
      <c r="AN21" s="256"/>
      <c r="AO21" s="255"/>
    </row>
    <row r="22" spans="1:41" s="236" customFormat="1" ht="29.25" customHeight="1" x14ac:dyDescent="0.45">
      <c r="A22" s="221" t="s">
        <v>94</v>
      </c>
      <c r="B22" s="222" t="s">
        <v>119</v>
      </c>
      <c r="C22" s="223" t="str">
        <f>SFC!B12</f>
        <v>Olomouc</v>
      </c>
      <c r="D22" s="224" t="s">
        <v>50</v>
      </c>
      <c r="E22" s="225" t="str">
        <f>SFD!B14</f>
        <v>Přerov B</v>
      </c>
      <c r="F22" s="226">
        <f>IF(L22&gt;N22,1,0)+IF(O22&gt;Q22,1,0)+IF(R22&gt;T22,1,0)</f>
        <v>0</v>
      </c>
      <c r="G22" s="227" t="s">
        <v>33</v>
      </c>
      <c r="H22" s="228">
        <f>IF(N22&gt;L22,1,0)+IF(Q22&gt;O22,1,0)+IF(T22&gt;R22,1,0)</f>
        <v>2</v>
      </c>
      <c r="I22" s="229">
        <f>L22+O22+R22</f>
        <v>40</v>
      </c>
      <c r="J22" s="230" t="s">
        <v>33</v>
      </c>
      <c r="K22" s="231">
        <f>N22+Q22+T22</f>
        <v>50</v>
      </c>
      <c r="L22" s="232">
        <v>23</v>
      </c>
      <c r="M22" s="233" t="s">
        <v>33</v>
      </c>
      <c r="N22" s="232">
        <v>25</v>
      </c>
      <c r="O22" s="234">
        <v>17</v>
      </c>
      <c r="P22" s="233" t="s">
        <v>33</v>
      </c>
      <c r="Q22" s="232">
        <v>25</v>
      </c>
      <c r="R22" s="234"/>
      <c r="S22" s="233" t="s">
        <v>33</v>
      </c>
      <c r="T22" s="235"/>
      <c r="V22" s="221"/>
      <c r="W22" s="252"/>
      <c r="X22" s="253"/>
      <c r="Y22" s="254"/>
      <c r="Z22" s="253"/>
      <c r="AA22" s="254"/>
      <c r="AB22" s="253"/>
      <c r="AC22" s="254"/>
      <c r="AD22" s="255"/>
      <c r="AE22" s="256"/>
      <c r="AF22" s="255"/>
      <c r="AG22" s="255"/>
      <c r="AH22" s="256"/>
      <c r="AI22" s="255"/>
      <c r="AJ22" s="255"/>
      <c r="AK22" s="256"/>
      <c r="AL22" s="255"/>
      <c r="AM22" s="255"/>
      <c r="AN22" s="256"/>
      <c r="AO22" s="255"/>
    </row>
    <row r="23" spans="1:41" s="236" customFormat="1" ht="29.25" customHeight="1" thickBot="1" x14ac:dyDescent="0.5">
      <c r="A23" s="221" t="s">
        <v>95</v>
      </c>
      <c r="B23" s="237" t="s">
        <v>120</v>
      </c>
      <c r="C23" s="238" t="str">
        <f>SFC!B14</f>
        <v>Přerov C</v>
      </c>
      <c r="D23" s="239" t="s">
        <v>50</v>
      </c>
      <c r="E23" s="240" t="str">
        <f>SFD!B10</f>
        <v>Mikulova Praha</v>
      </c>
      <c r="F23" s="241">
        <f>IF(L23&gt;N23,1,0)+IF(O23&gt;Q23,1,0)+IF(R23&gt;T23,1,0)</f>
        <v>0</v>
      </c>
      <c r="G23" s="242" t="s">
        <v>33</v>
      </c>
      <c r="H23" s="243">
        <f>IF(N23&gt;L23,1,0)+IF(Q23&gt;O23,1,0)+IF(T23&gt;R23,1,0)</f>
        <v>2</v>
      </c>
      <c r="I23" s="244">
        <f>L23+O23+R23</f>
        <v>23</v>
      </c>
      <c r="J23" s="245" t="s">
        <v>33</v>
      </c>
      <c r="K23" s="246">
        <f>N23+Q23+T23</f>
        <v>50</v>
      </c>
      <c r="L23" s="247">
        <v>12</v>
      </c>
      <c r="M23" s="248" t="s">
        <v>33</v>
      </c>
      <c r="N23" s="247">
        <v>25</v>
      </c>
      <c r="O23" s="249">
        <v>11</v>
      </c>
      <c r="P23" s="248" t="s">
        <v>33</v>
      </c>
      <c r="Q23" s="247">
        <v>25</v>
      </c>
      <c r="R23" s="249"/>
      <c r="S23" s="248" t="s">
        <v>33</v>
      </c>
      <c r="T23" s="250"/>
      <c r="V23" s="221"/>
      <c r="W23" s="252"/>
      <c r="X23" s="253"/>
      <c r="Y23" s="254"/>
      <c r="Z23" s="253"/>
      <c r="AA23" s="254"/>
      <c r="AB23" s="253"/>
      <c r="AC23" s="254"/>
      <c r="AD23" s="255"/>
      <c r="AE23" s="256"/>
      <c r="AF23" s="255"/>
      <c r="AG23" s="255"/>
      <c r="AH23" s="256"/>
      <c r="AI23" s="255"/>
      <c r="AJ23" s="255"/>
      <c r="AK23" s="256"/>
      <c r="AL23" s="255"/>
      <c r="AM23" s="255"/>
      <c r="AN23" s="256"/>
      <c r="AO23" s="255"/>
    </row>
    <row r="24" spans="1:41" s="236" customFormat="1" ht="19.8" x14ac:dyDescent="0.45">
      <c r="A24" s="221"/>
      <c r="B24" s="252"/>
      <c r="C24" s="253"/>
      <c r="D24" s="254"/>
      <c r="E24" s="253"/>
      <c r="F24" s="254"/>
      <c r="G24" s="253"/>
      <c r="H24" s="254"/>
      <c r="I24" s="255"/>
      <c r="J24" s="256"/>
      <c r="K24" s="255"/>
      <c r="L24" s="255"/>
      <c r="M24" s="256"/>
      <c r="N24" s="255"/>
      <c r="O24" s="255"/>
      <c r="P24" s="256"/>
      <c r="Q24" s="255"/>
      <c r="R24" s="255"/>
      <c r="S24" s="256"/>
      <c r="T24" s="255"/>
      <c r="V24" s="221"/>
      <c r="W24" s="252"/>
      <c r="X24" s="253"/>
      <c r="Y24" s="254"/>
      <c r="Z24" s="253"/>
      <c r="AA24" s="254"/>
      <c r="AB24" s="253"/>
      <c r="AC24" s="254"/>
      <c r="AD24" s="255"/>
      <c r="AE24" s="256"/>
      <c r="AF24" s="255"/>
      <c r="AG24" s="255"/>
      <c r="AH24" s="256"/>
      <c r="AI24" s="255"/>
      <c r="AJ24" s="255"/>
      <c r="AK24" s="256"/>
      <c r="AL24" s="255"/>
      <c r="AM24" s="255"/>
      <c r="AN24" s="256"/>
      <c r="AO24" s="255"/>
    </row>
    <row r="25" spans="1:41" s="236" customFormat="1" ht="20.399999999999999" thickBot="1" x14ac:dyDescent="0.5">
      <c r="A25" s="221"/>
      <c r="B25" s="252"/>
      <c r="C25" s="253"/>
      <c r="D25" s="254"/>
      <c r="E25" s="253"/>
      <c r="F25" s="254"/>
      <c r="G25" s="253"/>
      <c r="H25" s="254"/>
      <c r="I25" s="255"/>
      <c r="J25" s="256"/>
      <c r="K25" s="255"/>
      <c r="L25" s="255"/>
      <c r="M25" s="256"/>
      <c r="N25" s="255"/>
      <c r="O25" s="255"/>
      <c r="P25" s="256"/>
      <c r="Q25" s="255"/>
      <c r="R25" s="255"/>
      <c r="S25" s="256"/>
      <c r="T25" s="255"/>
      <c r="V25" s="221"/>
      <c r="W25" s="252"/>
      <c r="X25" s="253"/>
      <c r="Y25" s="254"/>
      <c r="Z25" s="253"/>
      <c r="AA25" s="254"/>
      <c r="AB25" s="253"/>
      <c r="AC25" s="254"/>
      <c r="AD25" s="255"/>
      <c r="AE25" s="256"/>
      <c r="AF25" s="255"/>
      <c r="AG25" s="255"/>
      <c r="AH25" s="256"/>
      <c r="AI25" s="255"/>
      <c r="AJ25" s="255"/>
      <c r="AK25" s="256"/>
      <c r="AL25" s="255"/>
      <c r="AM25" s="255"/>
      <c r="AN25" s="256"/>
      <c r="AO25" s="255"/>
    </row>
    <row r="26" spans="1:41" s="236" customFormat="1" ht="29.25" customHeight="1" x14ac:dyDescent="0.45">
      <c r="A26" s="221"/>
      <c r="B26" s="222" t="s">
        <v>121</v>
      </c>
      <c r="C26" s="258" t="str">
        <f>IF(F2&gt;H2,C2,E2)</f>
        <v>Český Krumlov</v>
      </c>
      <c r="D26" s="224" t="s">
        <v>50</v>
      </c>
      <c r="E26" s="259" t="str">
        <f>IF(F3&gt;H3,C3,E3)</f>
        <v>Schweriner</v>
      </c>
      <c r="F26" s="226">
        <f>IF(L26&gt;N26,1,0)+IF(O26&gt;Q26,1,0)+IF(R26&gt;T26,1,0)</f>
        <v>2</v>
      </c>
      <c r="G26" s="227" t="s">
        <v>33</v>
      </c>
      <c r="H26" s="228">
        <f>IF(N26&gt;L26,1,0)+IF(Q26&gt;O26,1,0)+IF(T26&gt;R26,1,0)</f>
        <v>0</v>
      </c>
      <c r="I26" s="229">
        <f>L26+O26+R26</f>
        <v>50</v>
      </c>
      <c r="J26" s="230" t="s">
        <v>33</v>
      </c>
      <c r="K26" s="231">
        <f>N26+Q26+T26</f>
        <v>32</v>
      </c>
      <c r="L26" s="260">
        <v>25</v>
      </c>
      <c r="M26" s="233" t="s">
        <v>33</v>
      </c>
      <c r="N26" s="260">
        <v>18</v>
      </c>
      <c r="O26" s="261">
        <v>25</v>
      </c>
      <c r="P26" s="233" t="s">
        <v>33</v>
      </c>
      <c r="Q26" s="260">
        <v>14</v>
      </c>
      <c r="R26" s="261"/>
      <c r="S26" s="233" t="s">
        <v>33</v>
      </c>
      <c r="T26" s="262"/>
      <c r="V26" s="221"/>
    </row>
    <row r="27" spans="1:41" s="236" customFormat="1" ht="29.25" customHeight="1" thickBot="1" x14ac:dyDescent="0.5">
      <c r="A27" s="221"/>
      <c r="B27" s="237" t="s">
        <v>122</v>
      </c>
      <c r="C27" s="238" t="str">
        <f>IF(F2&gt;H2,E2,C2)</f>
        <v>Havl.Brod</v>
      </c>
      <c r="D27" s="239" t="s">
        <v>50</v>
      </c>
      <c r="E27" s="240" t="str">
        <f>IF(F3&gt;H3,E3,C3)</f>
        <v>Ostrava</v>
      </c>
      <c r="F27" s="241">
        <f>IF(L27&gt;N27,1,0)+IF(O27&gt;Q27,1,0)+IF(R27&gt;T27,1,0)</f>
        <v>2</v>
      </c>
      <c r="G27" s="242" t="s">
        <v>33</v>
      </c>
      <c r="H27" s="243">
        <f>IF(N27&gt;L27,1,0)+IF(Q27&gt;O27,1,0)+IF(T27&gt;R27,1,0)</f>
        <v>0</v>
      </c>
      <c r="I27" s="244">
        <f>L27+O27+R27</f>
        <v>50</v>
      </c>
      <c r="J27" s="245" t="s">
        <v>33</v>
      </c>
      <c r="K27" s="246">
        <f>N27+Q27+T27</f>
        <v>44</v>
      </c>
      <c r="L27" s="247">
        <v>25</v>
      </c>
      <c r="M27" s="248" t="s">
        <v>33</v>
      </c>
      <c r="N27" s="247">
        <v>23</v>
      </c>
      <c r="O27" s="249">
        <v>25</v>
      </c>
      <c r="P27" s="248" t="s">
        <v>33</v>
      </c>
      <c r="Q27" s="247">
        <v>21</v>
      </c>
      <c r="R27" s="249"/>
      <c r="S27" s="248" t="s">
        <v>33</v>
      </c>
      <c r="T27" s="250"/>
      <c r="V27" s="221"/>
    </row>
    <row r="28" spans="1:41" s="270" customFormat="1" ht="29.25" customHeight="1" thickBot="1" x14ac:dyDescent="0.5">
      <c r="A28" s="263"/>
      <c r="B28" s="264"/>
      <c r="C28" s="253"/>
      <c r="D28" s="254"/>
      <c r="E28" s="253"/>
      <c r="F28" s="254"/>
      <c r="G28" s="253"/>
      <c r="H28" s="254"/>
      <c r="I28" s="255"/>
      <c r="J28" s="256"/>
      <c r="K28" s="255"/>
      <c r="L28" s="255"/>
      <c r="M28" s="256"/>
      <c r="N28" s="266"/>
      <c r="O28" s="266"/>
      <c r="P28" s="256"/>
      <c r="Q28" s="266"/>
      <c r="R28" s="266"/>
      <c r="S28" s="256"/>
      <c r="T28" s="266"/>
      <c r="V28" s="263"/>
    </row>
    <row r="29" spans="1:41" s="236" customFormat="1" ht="29.25" customHeight="1" x14ac:dyDescent="0.45">
      <c r="A29" s="221"/>
      <c r="B29" s="222" t="s">
        <v>123</v>
      </c>
      <c r="C29" s="258" t="str">
        <f>IF(F6&gt;H6,C6,E6)</f>
        <v>Čadca</v>
      </c>
      <c r="D29" s="224" t="s">
        <v>50</v>
      </c>
      <c r="E29" s="259" t="str">
        <f>IF(F7&gt;H7,C7,E7)</f>
        <v>Znojmo</v>
      </c>
      <c r="F29" s="226">
        <f>IF(L29&gt;N29,1,0)+IF(O29&gt;Q29,1,0)+IF(R29&gt;T29,1,0)</f>
        <v>0</v>
      </c>
      <c r="G29" s="227" t="s">
        <v>33</v>
      </c>
      <c r="H29" s="228">
        <f>IF(N29&gt;L29,1,0)+IF(Q29&gt;O29,1,0)+IF(T29&gt;R29,1,0)</f>
        <v>2</v>
      </c>
      <c r="I29" s="229">
        <f>L29+O29+R29</f>
        <v>32</v>
      </c>
      <c r="J29" s="230" t="s">
        <v>33</v>
      </c>
      <c r="K29" s="231">
        <f>N29+Q29+T29</f>
        <v>50</v>
      </c>
      <c r="L29" s="260">
        <v>13</v>
      </c>
      <c r="M29" s="233" t="s">
        <v>33</v>
      </c>
      <c r="N29" s="260">
        <v>25</v>
      </c>
      <c r="O29" s="261">
        <v>19</v>
      </c>
      <c r="P29" s="233" t="s">
        <v>33</v>
      </c>
      <c r="Q29" s="260">
        <v>25</v>
      </c>
      <c r="R29" s="261"/>
      <c r="S29" s="233" t="s">
        <v>33</v>
      </c>
      <c r="T29" s="262"/>
      <c r="V29" s="267"/>
      <c r="W29" s="252"/>
      <c r="X29" s="253"/>
      <c r="Y29" s="254"/>
      <c r="Z29" s="253"/>
      <c r="AA29" s="254"/>
      <c r="AB29" s="253"/>
      <c r="AC29" s="254"/>
      <c r="AD29" s="255"/>
      <c r="AE29" s="256"/>
      <c r="AF29" s="255"/>
      <c r="AG29" s="255"/>
      <c r="AH29" s="256"/>
      <c r="AI29" s="255"/>
      <c r="AJ29" s="255"/>
      <c r="AK29" s="256"/>
      <c r="AL29" s="255"/>
      <c r="AM29" s="255"/>
      <c r="AN29" s="256"/>
      <c r="AO29" s="255"/>
    </row>
    <row r="30" spans="1:41" s="236" customFormat="1" ht="29.25" customHeight="1" thickBot="1" x14ac:dyDescent="0.5">
      <c r="A30" s="221"/>
      <c r="B30" s="237" t="s">
        <v>124</v>
      </c>
      <c r="C30" s="238" t="str">
        <f>IF(F6&gt;H6,E6,C6)</f>
        <v>Bratislava</v>
      </c>
      <c r="D30" s="239" t="s">
        <v>50</v>
      </c>
      <c r="E30" s="240" t="str">
        <f>IF(F7&gt;H7,E7,C7)</f>
        <v>Levice</v>
      </c>
      <c r="F30" s="241">
        <f>IF(L30&gt;N30,1,0)+IF(O30&gt;Q30,1,0)+IF(R30&gt;T30,1,0)</f>
        <v>2</v>
      </c>
      <c r="G30" s="242" t="s">
        <v>33</v>
      </c>
      <c r="H30" s="243">
        <f>IF(N30&gt;L30,1,0)+IF(Q30&gt;O30,1,0)+IF(T30&gt;R30,1,0)</f>
        <v>0</v>
      </c>
      <c r="I30" s="244">
        <f>L30+O30+R30</f>
        <v>50</v>
      </c>
      <c r="J30" s="245" t="s">
        <v>33</v>
      </c>
      <c r="K30" s="246">
        <f>N30+Q30+T30</f>
        <v>27</v>
      </c>
      <c r="L30" s="247">
        <v>25</v>
      </c>
      <c r="M30" s="248" t="s">
        <v>33</v>
      </c>
      <c r="N30" s="247">
        <v>13</v>
      </c>
      <c r="O30" s="249">
        <v>25</v>
      </c>
      <c r="P30" s="248" t="s">
        <v>33</v>
      </c>
      <c r="Q30" s="247">
        <v>14</v>
      </c>
      <c r="R30" s="249"/>
      <c r="S30" s="248" t="s">
        <v>33</v>
      </c>
      <c r="T30" s="250"/>
      <c r="V30" s="267"/>
      <c r="W30" s="252"/>
      <c r="X30" s="253"/>
      <c r="Y30" s="254"/>
      <c r="Z30" s="253"/>
      <c r="AA30" s="254"/>
      <c r="AB30" s="253"/>
      <c r="AC30" s="254"/>
      <c r="AD30" s="255"/>
      <c r="AE30" s="256"/>
      <c r="AF30" s="255"/>
      <c r="AG30" s="255"/>
      <c r="AH30" s="256"/>
      <c r="AI30" s="255"/>
      <c r="AJ30" s="255"/>
      <c r="AK30" s="256"/>
      <c r="AL30" s="255"/>
      <c r="AM30" s="255"/>
      <c r="AN30" s="256"/>
      <c r="AO30" s="255"/>
    </row>
    <row r="31" spans="1:41" s="270" customFormat="1" ht="29.25" customHeight="1" thickBot="1" x14ac:dyDescent="0.5">
      <c r="A31" s="263"/>
      <c r="B31" s="264"/>
      <c r="C31" s="253"/>
      <c r="D31" s="254"/>
      <c r="E31" s="253"/>
      <c r="F31" s="254"/>
      <c r="G31" s="253"/>
      <c r="H31" s="254"/>
      <c r="I31" s="255"/>
      <c r="J31" s="256"/>
      <c r="K31" s="255"/>
      <c r="L31" s="255"/>
      <c r="M31" s="256"/>
      <c r="N31" s="266"/>
      <c r="O31" s="266"/>
      <c r="P31" s="256"/>
      <c r="Q31" s="266"/>
      <c r="R31" s="266"/>
      <c r="S31" s="256"/>
      <c r="T31" s="266"/>
      <c r="V31" s="251"/>
      <c r="W31" s="252"/>
      <c r="X31" s="253"/>
      <c r="Y31" s="254"/>
      <c r="Z31" s="253"/>
      <c r="AA31" s="254"/>
      <c r="AB31" s="253"/>
      <c r="AC31" s="254"/>
      <c r="AD31" s="255"/>
      <c r="AE31" s="256"/>
      <c r="AF31" s="255"/>
      <c r="AG31" s="255"/>
      <c r="AH31" s="256"/>
      <c r="AI31" s="255"/>
      <c r="AJ31" s="255"/>
      <c r="AK31" s="256"/>
      <c r="AL31" s="255"/>
      <c r="AM31" s="255"/>
      <c r="AN31" s="256"/>
      <c r="AO31" s="255"/>
    </row>
    <row r="32" spans="1:41" s="236" customFormat="1" ht="29.25" customHeight="1" x14ac:dyDescent="0.45">
      <c r="A32" s="221"/>
      <c r="B32" s="222" t="s">
        <v>125</v>
      </c>
      <c r="C32" s="258" t="str">
        <f>IF(F10&gt;H10,C10,E10)</f>
        <v>Skalica A</v>
      </c>
      <c r="D32" s="224" t="s">
        <v>50</v>
      </c>
      <c r="E32" s="259" t="str">
        <f>IF(F11&gt;H11,C11,E11)</f>
        <v>Kometa Praha</v>
      </c>
      <c r="F32" s="226">
        <f>IF(L32&gt;N32,1,0)+IF(O32&gt;Q32,1,0)+IF(R32&gt;T32,1,0)</f>
        <v>1</v>
      </c>
      <c r="G32" s="227" t="s">
        <v>33</v>
      </c>
      <c r="H32" s="228">
        <f>IF(N32&gt;L32,1,0)+IF(Q32&gt;O32,1,0)+IF(T32&gt;R32,1,0)</f>
        <v>2</v>
      </c>
      <c r="I32" s="229">
        <f>L32+O32+R32</f>
        <v>52</v>
      </c>
      <c r="J32" s="230" t="s">
        <v>33</v>
      </c>
      <c r="K32" s="231">
        <f>N32+Q32+T32</f>
        <v>59</v>
      </c>
      <c r="L32" s="260">
        <v>17</v>
      </c>
      <c r="M32" s="233" t="s">
        <v>33</v>
      </c>
      <c r="N32" s="260">
        <v>25</v>
      </c>
      <c r="O32" s="261">
        <v>25</v>
      </c>
      <c r="P32" s="233" t="s">
        <v>33</v>
      </c>
      <c r="Q32" s="260">
        <v>19</v>
      </c>
      <c r="R32" s="261">
        <v>10</v>
      </c>
      <c r="S32" s="233" t="s">
        <v>33</v>
      </c>
      <c r="T32" s="262">
        <v>15</v>
      </c>
      <c r="V32" s="267"/>
      <c r="W32" s="252"/>
      <c r="X32" s="253"/>
      <c r="Y32" s="254"/>
      <c r="Z32" s="253"/>
      <c r="AA32" s="254"/>
      <c r="AB32" s="253"/>
      <c r="AC32" s="254"/>
      <c r="AD32" s="255"/>
      <c r="AE32" s="256"/>
      <c r="AF32" s="255"/>
      <c r="AG32" s="255"/>
      <c r="AH32" s="256"/>
      <c r="AI32" s="255"/>
      <c r="AJ32" s="255"/>
      <c r="AK32" s="256"/>
      <c r="AL32" s="255"/>
      <c r="AM32" s="255"/>
      <c r="AN32" s="256"/>
      <c r="AO32" s="255"/>
    </row>
    <row r="33" spans="1:41" s="236" customFormat="1" ht="29.25" customHeight="1" thickBot="1" x14ac:dyDescent="0.5">
      <c r="A33" s="221"/>
      <c r="B33" s="237" t="s">
        <v>126</v>
      </c>
      <c r="C33" s="238" t="str">
        <f>IF(F10&gt;H10,E10,C10)</f>
        <v>Přerov A</v>
      </c>
      <c r="D33" s="239" t="s">
        <v>50</v>
      </c>
      <c r="E33" s="240" t="str">
        <f>IF(F11&gt;H11,E11,C11)</f>
        <v>Púchov</v>
      </c>
      <c r="F33" s="241">
        <f>IF(L33&gt;N33,1,0)+IF(O33&gt;Q33,1,0)+IF(R33&gt;T33,1,0)</f>
        <v>2</v>
      </c>
      <c r="G33" s="242" t="s">
        <v>33</v>
      </c>
      <c r="H33" s="243">
        <f>IF(N33&gt;L33,1,0)+IF(Q33&gt;O33,1,0)+IF(T33&gt;R33,1,0)</f>
        <v>0</v>
      </c>
      <c r="I33" s="244">
        <f>L33+O33+R33</f>
        <v>50</v>
      </c>
      <c r="J33" s="245" t="s">
        <v>33</v>
      </c>
      <c r="K33" s="246">
        <f>N33+Q33+T33</f>
        <v>34</v>
      </c>
      <c r="L33" s="247">
        <v>25</v>
      </c>
      <c r="M33" s="248" t="s">
        <v>33</v>
      </c>
      <c r="N33" s="247">
        <v>23</v>
      </c>
      <c r="O33" s="249">
        <v>25</v>
      </c>
      <c r="P33" s="248" t="s">
        <v>33</v>
      </c>
      <c r="Q33" s="247">
        <v>11</v>
      </c>
      <c r="R33" s="249"/>
      <c r="S33" s="248" t="s">
        <v>33</v>
      </c>
      <c r="T33" s="250"/>
      <c r="V33" s="267"/>
      <c r="W33" s="252"/>
      <c r="X33" s="253"/>
      <c r="Y33" s="254"/>
      <c r="Z33" s="253"/>
      <c r="AA33" s="254"/>
      <c r="AB33" s="253"/>
      <c r="AC33" s="254"/>
      <c r="AD33" s="255"/>
      <c r="AE33" s="256"/>
      <c r="AF33" s="255"/>
      <c r="AG33" s="255"/>
      <c r="AH33" s="256"/>
      <c r="AI33" s="255"/>
      <c r="AJ33" s="255"/>
      <c r="AK33" s="256"/>
      <c r="AL33" s="255"/>
      <c r="AM33" s="255"/>
      <c r="AN33" s="256"/>
      <c r="AO33" s="255"/>
    </row>
    <row r="34" spans="1:41" s="270" customFormat="1" ht="29.25" customHeight="1" thickBot="1" x14ac:dyDescent="0.5">
      <c r="A34" s="263"/>
      <c r="B34" s="264"/>
      <c r="C34" s="253"/>
      <c r="D34" s="254"/>
      <c r="E34" s="253"/>
      <c r="F34" s="254"/>
      <c r="G34" s="253"/>
      <c r="H34" s="254"/>
      <c r="I34" s="255"/>
      <c r="J34" s="256"/>
      <c r="K34" s="255"/>
      <c r="L34" s="255"/>
      <c r="M34" s="256"/>
      <c r="N34" s="266"/>
      <c r="O34" s="266"/>
      <c r="P34" s="256"/>
      <c r="Q34" s="266"/>
      <c r="R34" s="266"/>
      <c r="S34" s="256"/>
      <c r="T34" s="266"/>
      <c r="V34" s="251"/>
      <c r="W34" s="252"/>
      <c r="X34" s="253"/>
      <c r="Y34" s="254"/>
      <c r="Z34" s="253"/>
      <c r="AA34" s="254"/>
      <c r="AB34" s="253"/>
      <c r="AC34" s="254"/>
      <c r="AD34" s="255"/>
      <c r="AE34" s="256"/>
      <c r="AF34" s="255"/>
      <c r="AG34" s="255"/>
      <c r="AH34" s="256"/>
      <c r="AI34" s="255"/>
      <c r="AJ34" s="255"/>
      <c r="AK34" s="256"/>
      <c r="AL34" s="255"/>
      <c r="AM34" s="255"/>
      <c r="AN34" s="256"/>
      <c r="AO34" s="255"/>
    </row>
    <row r="35" spans="1:41" s="236" customFormat="1" ht="29.25" customHeight="1" x14ac:dyDescent="0.45">
      <c r="A35" s="221"/>
      <c r="B35" s="222" t="s">
        <v>127</v>
      </c>
      <c r="C35" s="258" t="str">
        <f>IF(F14&gt;H14,C14,E14)</f>
        <v>Vyškov</v>
      </c>
      <c r="D35" s="224" t="s">
        <v>50</v>
      </c>
      <c r="E35" s="259" t="str">
        <f>IF(F15&gt;H15,C15,E15)</f>
        <v>Česká Třebová</v>
      </c>
      <c r="F35" s="226">
        <f>IF(L35&gt;N35,1,0)+IF(O35&gt;Q35,1,0)+IF(R35&gt;T35,1,0)</f>
        <v>0</v>
      </c>
      <c r="G35" s="227" t="s">
        <v>33</v>
      </c>
      <c r="H35" s="228">
        <f>IF(N35&gt;L35,1,0)+IF(Q35&gt;O35,1,0)+IF(T35&gt;R35,1,0)</f>
        <v>2</v>
      </c>
      <c r="I35" s="229">
        <f>L35+O35+R35</f>
        <v>23</v>
      </c>
      <c r="J35" s="230" t="s">
        <v>33</v>
      </c>
      <c r="K35" s="231">
        <f>N35+Q35+T35</f>
        <v>50</v>
      </c>
      <c r="L35" s="260">
        <v>5</v>
      </c>
      <c r="M35" s="233" t="s">
        <v>33</v>
      </c>
      <c r="N35" s="260">
        <v>25</v>
      </c>
      <c r="O35" s="261">
        <v>18</v>
      </c>
      <c r="P35" s="233" t="s">
        <v>33</v>
      </c>
      <c r="Q35" s="260">
        <v>25</v>
      </c>
      <c r="R35" s="261"/>
      <c r="S35" s="233" t="s">
        <v>33</v>
      </c>
      <c r="T35" s="262"/>
      <c r="V35" s="267"/>
      <c r="W35" s="252"/>
      <c r="X35" s="253"/>
      <c r="Y35" s="254"/>
      <c r="Z35" s="253"/>
      <c r="AA35" s="254"/>
      <c r="AB35" s="253"/>
      <c r="AC35" s="254"/>
      <c r="AD35" s="255"/>
      <c r="AE35" s="256"/>
      <c r="AF35" s="255"/>
      <c r="AG35" s="255"/>
      <c r="AH35" s="256"/>
      <c r="AI35" s="255"/>
      <c r="AJ35" s="255"/>
      <c r="AK35" s="256"/>
      <c r="AL35" s="255"/>
      <c r="AM35" s="255"/>
      <c r="AN35" s="256"/>
      <c r="AO35" s="255"/>
    </row>
    <row r="36" spans="1:41" s="236" customFormat="1" ht="29.25" customHeight="1" thickBot="1" x14ac:dyDescent="0.5">
      <c r="A36" s="221"/>
      <c r="B36" s="668" t="s">
        <v>128</v>
      </c>
      <c r="C36" s="655" t="str">
        <f>IF(F14&gt;H14,E14,C14)</f>
        <v>Přerov D</v>
      </c>
      <c r="D36" s="656" t="s">
        <v>50</v>
      </c>
      <c r="E36" s="657" t="str">
        <f>IF(F15&gt;H15,E15,C15)</f>
        <v>Raškovice</v>
      </c>
      <c r="F36" s="669">
        <f>IF(L36&gt;N36,1,0)+IF(O36&gt;Q36,1,0)+IF(R36&gt;T36,1,0)</f>
        <v>1</v>
      </c>
      <c r="G36" s="670" t="s">
        <v>33</v>
      </c>
      <c r="H36" s="656">
        <f>IF(N36&gt;L36,1,0)+IF(Q36&gt;O36,1,0)+IF(T36&gt;R36,1,0)</f>
        <v>2</v>
      </c>
      <c r="I36" s="671">
        <f>L36+O36</f>
        <v>47</v>
      </c>
      <c r="J36" s="665" t="s">
        <v>33</v>
      </c>
      <c r="K36" s="672">
        <f>N36+Q36+T36</f>
        <v>63</v>
      </c>
      <c r="L36" s="673">
        <v>22</v>
      </c>
      <c r="M36" s="665" t="s">
        <v>33</v>
      </c>
      <c r="N36" s="673">
        <v>25</v>
      </c>
      <c r="O36" s="671">
        <v>25</v>
      </c>
      <c r="P36" s="665" t="s">
        <v>33</v>
      </c>
      <c r="Q36" s="673">
        <v>23</v>
      </c>
      <c r="R36" s="671">
        <v>7</v>
      </c>
      <c r="S36" s="665" t="s">
        <v>33</v>
      </c>
      <c r="T36" s="672">
        <v>15</v>
      </c>
      <c r="V36" s="267"/>
      <c r="W36" s="252"/>
      <c r="X36" s="253"/>
      <c r="Y36" s="254"/>
      <c r="Z36" s="253"/>
      <c r="AA36" s="254"/>
      <c r="AB36" s="253"/>
      <c r="AC36" s="254"/>
      <c r="AD36" s="255"/>
      <c r="AE36" s="256"/>
      <c r="AF36" s="255"/>
      <c r="AG36" s="255"/>
      <c r="AH36" s="256"/>
      <c r="AI36" s="255"/>
      <c r="AJ36" s="255"/>
      <c r="AK36" s="256"/>
      <c r="AL36" s="255"/>
      <c r="AM36" s="255"/>
      <c r="AN36" s="256"/>
      <c r="AO36" s="255"/>
    </row>
    <row r="37" spans="1:41" s="236" customFormat="1" ht="26.25" customHeight="1" thickBot="1" x14ac:dyDescent="0.5">
      <c r="A37" s="221"/>
      <c r="B37" s="264"/>
      <c r="C37" s="253"/>
      <c r="D37" s="254"/>
      <c r="E37" s="253"/>
      <c r="F37" s="254"/>
      <c r="G37" s="253"/>
      <c r="H37" s="254"/>
      <c r="I37" s="255"/>
      <c r="J37" s="256"/>
      <c r="K37" s="255"/>
      <c r="L37" s="266"/>
      <c r="M37" s="256"/>
      <c r="N37" s="266"/>
      <c r="O37" s="266"/>
      <c r="P37" s="256"/>
      <c r="Q37" s="266"/>
      <c r="R37" s="266"/>
      <c r="S37" s="256"/>
      <c r="T37" s="266"/>
      <c r="V37" s="267"/>
      <c r="W37" s="252"/>
      <c r="X37" s="253"/>
      <c r="Y37" s="254"/>
      <c r="Z37" s="253"/>
      <c r="AA37" s="254"/>
      <c r="AB37" s="253"/>
      <c r="AC37" s="254"/>
      <c r="AD37" s="255"/>
      <c r="AE37" s="256"/>
      <c r="AF37" s="255"/>
      <c r="AG37" s="255"/>
      <c r="AH37" s="256"/>
      <c r="AI37" s="255"/>
      <c r="AJ37" s="255"/>
      <c r="AK37" s="256"/>
      <c r="AL37" s="255"/>
      <c r="AM37" s="255"/>
      <c r="AN37" s="256"/>
      <c r="AO37" s="255"/>
    </row>
    <row r="38" spans="1:41" s="236" customFormat="1" ht="29.25" customHeight="1" x14ac:dyDescent="0.45">
      <c r="A38" s="221"/>
      <c r="B38" s="222" t="s">
        <v>129</v>
      </c>
      <c r="C38" s="258" t="str">
        <f>IF(F18&gt;H18,C18,E18)</f>
        <v>České Budějovice</v>
      </c>
      <c r="D38" s="224" t="s">
        <v>50</v>
      </c>
      <c r="E38" s="259" t="str">
        <f>IF(F19&gt;H19,C19,E19)</f>
        <v>Nový Jičín</v>
      </c>
      <c r="F38" s="226">
        <f>IF(L38&gt;N38,1,0)+IF(O38&gt;Q38,1,0)+IF(R38&gt;T38,1,0)</f>
        <v>2</v>
      </c>
      <c r="G38" s="227" t="s">
        <v>33</v>
      </c>
      <c r="H38" s="228">
        <f>IF(N38&gt;L38,1,0)+IF(Q38&gt;O38,1,0)+IF(T38&gt;R38,1,0)</f>
        <v>0</v>
      </c>
      <c r="I38" s="229">
        <f>L38+O38+R38</f>
        <v>50</v>
      </c>
      <c r="J38" s="230" t="s">
        <v>33</v>
      </c>
      <c r="K38" s="231">
        <f>N38+Q38+T38</f>
        <v>40</v>
      </c>
      <c r="L38" s="260">
        <v>25</v>
      </c>
      <c r="M38" s="233" t="s">
        <v>33</v>
      </c>
      <c r="N38" s="260">
        <v>22</v>
      </c>
      <c r="O38" s="261">
        <v>25</v>
      </c>
      <c r="P38" s="233" t="s">
        <v>33</v>
      </c>
      <c r="Q38" s="260">
        <v>18</v>
      </c>
      <c r="R38" s="261"/>
      <c r="S38" s="233" t="s">
        <v>33</v>
      </c>
      <c r="T38" s="262"/>
      <c r="V38" s="267"/>
      <c r="W38" s="252"/>
      <c r="X38" s="253"/>
      <c r="Y38" s="254"/>
      <c r="Z38" s="253"/>
      <c r="AA38" s="254"/>
      <c r="AB38" s="253"/>
      <c r="AC38" s="254"/>
      <c r="AD38" s="255"/>
      <c r="AE38" s="256"/>
      <c r="AF38" s="255"/>
      <c r="AG38" s="255"/>
      <c r="AH38" s="256"/>
      <c r="AI38" s="255"/>
      <c r="AJ38" s="255"/>
      <c r="AK38" s="256"/>
      <c r="AL38" s="255"/>
      <c r="AM38" s="255"/>
      <c r="AN38" s="256"/>
      <c r="AO38" s="255"/>
    </row>
    <row r="39" spans="1:41" s="236" customFormat="1" ht="29.25" customHeight="1" thickBot="1" x14ac:dyDescent="0.5">
      <c r="A39" s="221"/>
      <c r="B39" s="237" t="s">
        <v>130</v>
      </c>
      <c r="C39" s="238" t="str">
        <f>IF(F18&gt;H18,E18,C18)</f>
        <v>Skalica B</v>
      </c>
      <c r="D39" s="239" t="s">
        <v>50</v>
      </c>
      <c r="E39" s="240" t="str">
        <f>IF(F19&gt;H19,E19,C19)</f>
        <v>Krnov</v>
      </c>
      <c r="F39" s="241">
        <f>IF(L39&gt;N39,1,0)+IF(O39&gt;Q39,1,0)+IF(R39&gt;T39,1,0)</f>
        <v>2</v>
      </c>
      <c r="G39" s="242" t="s">
        <v>33</v>
      </c>
      <c r="H39" s="243">
        <f>IF(N39&gt;L39,1,0)+IF(Q39&gt;O39,1,0)+IF(T39&gt;R39,1,0)</f>
        <v>0</v>
      </c>
      <c r="I39" s="244">
        <f>L39+O39+R39</f>
        <v>50</v>
      </c>
      <c r="J39" s="245" t="s">
        <v>33</v>
      </c>
      <c r="K39" s="246">
        <f>N39+Q39+T39</f>
        <v>32</v>
      </c>
      <c r="L39" s="247">
        <v>25</v>
      </c>
      <c r="M39" s="248" t="s">
        <v>33</v>
      </c>
      <c r="N39" s="247">
        <v>18</v>
      </c>
      <c r="O39" s="249">
        <v>25</v>
      </c>
      <c r="P39" s="248" t="s">
        <v>33</v>
      </c>
      <c r="Q39" s="247">
        <v>14</v>
      </c>
      <c r="R39" s="249"/>
      <c r="S39" s="248" t="s">
        <v>33</v>
      </c>
      <c r="T39" s="250"/>
      <c r="V39" s="267"/>
      <c r="W39" s="252"/>
      <c r="X39" s="253"/>
      <c r="Y39" s="254"/>
      <c r="Z39" s="253"/>
      <c r="AA39" s="254"/>
      <c r="AB39" s="253"/>
      <c r="AC39" s="254"/>
      <c r="AD39" s="255"/>
      <c r="AE39" s="256"/>
      <c r="AF39" s="255"/>
      <c r="AG39" s="255"/>
      <c r="AH39" s="256"/>
      <c r="AI39" s="255"/>
      <c r="AJ39" s="255"/>
      <c r="AK39" s="256"/>
      <c r="AL39" s="255"/>
      <c r="AM39" s="255"/>
      <c r="AN39" s="256"/>
      <c r="AO39" s="255"/>
    </row>
    <row r="40" spans="1:41" s="268" customFormat="1" ht="29.25" customHeight="1" thickBot="1" x14ac:dyDescent="0.5">
      <c r="A40" s="267"/>
      <c r="B40" s="252"/>
      <c r="C40" s="253"/>
      <c r="D40" s="254"/>
      <c r="E40" s="253"/>
      <c r="F40" s="254"/>
      <c r="G40" s="253"/>
      <c r="H40" s="254"/>
      <c r="I40" s="255"/>
      <c r="J40" s="256"/>
      <c r="K40" s="255"/>
      <c r="L40" s="255"/>
      <c r="M40" s="256"/>
      <c r="N40" s="255"/>
      <c r="O40" s="255"/>
      <c r="P40" s="256"/>
      <c r="Q40" s="255"/>
      <c r="R40" s="255"/>
      <c r="S40" s="256"/>
      <c r="T40" s="255"/>
      <c r="V40" s="267"/>
      <c r="W40" s="252"/>
      <c r="X40" s="253"/>
      <c r="Y40" s="254"/>
      <c r="Z40" s="253"/>
      <c r="AA40" s="254"/>
      <c r="AB40" s="253"/>
      <c r="AC40" s="254"/>
      <c r="AD40" s="255"/>
      <c r="AE40" s="256"/>
      <c r="AF40" s="255"/>
      <c r="AG40" s="255"/>
      <c r="AH40" s="256"/>
      <c r="AI40" s="255"/>
      <c r="AJ40" s="255"/>
      <c r="AK40" s="256"/>
      <c r="AL40" s="255"/>
      <c r="AM40" s="255"/>
      <c r="AN40" s="256"/>
      <c r="AO40" s="255"/>
    </row>
    <row r="41" spans="1:41" s="268" customFormat="1" ht="29.25" customHeight="1" x14ac:dyDescent="0.45">
      <c r="B41" s="222" t="s">
        <v>131</v>
      </c>
      <c r="C41" s="258" t="str">
        <f>IF(F22&gt;H22,C22,E22)</f>
        <v>Přerov B</v>
      </c>
      <c r="D41" s="224" t="s">
        <v>50</v>
      </c>
      <c r="E41" s="259" t="str">
        <f>IF(F23&gt;H23,C23,E23)</f>
        <v>Mikulova Praha</v>
      </c>
      <c r="F41" s="226">
        <f>IF(L41&gt;N41,1,0)+IF(O41&gt;Q41,1,0)+IF(R41&gt;T41,1,0)</f>
        <v>1</v>
      </c>
      <c r="G41" s="227" t="s">
        <v>33</v>
      </c>
      <c r="H41" s="228">
        <f>IF(N41&gt;L41,1,0)+IF(Q41&gt;O41,1,0)+IF(T41&gt;R41,1,0)</f>
        <v>2</v>
      </c>
      <c r="I41" s="229">
        <f>L41+O41+R41</f>
        <v>53</v>
      </c>
      <c r="J41" s="230" t="s">
        <v>33</v>
      </c>
      <c r="K41" s="231">
        <f>N41+Q41+T41</f>
        <v>64</v>
      </c>
      <c r="L41" s="260">
        <v>26</v>
      </c>
      <c r="M41" s="233" t="s">
        <v>33</v>
      </c>
      <c r="N41" s="260">
        <v>24</v>
      </c>
      <c r="O41" s="261">
        <v>14</v>
      </c>
      <c r="P41" s="233" t="s">
        <v>33</v>
      </c>
      <c r="Q41" s="260">
        <v>25</v>
      </c>
      <c r="R41" s="261">
        <v>13</v>
      </c>
      <c r="S41" s="233" t="s">
        <v>33</v>
      </c>
      <c r="T41" s="262">
        <v>15</v>
      </c>
      <c r="V41" s="267"/>
      <c r="W41" s="252"/>
      <c r="X41" s="253"/>
      <c r="Y41" s="254"/>
      <c r="Z41" s="253"/>
      <c r="AA41" s="254"/>
      <c r="AB41" s="253"/>
      <c r="AC41" s="254"/>
      <c r="AD41" s="255"/>
      <c r="AE41" s="256"/>
      <c r="AF41" s="255"/>
      <c r="AG41" s="255"/>
      <c r="AH41" s="256"/>
      <c r="AI41" s="255"/>
      <c r="AJ41" s="255"/>
      <c r="AK41" s="256"/>
      <c r="AL41" s="255"/>
      <c r="AM41" s="255"/>
      <c r="AN41" s="256"/>
      <c r="AO41" s="255"/>
    </row>
    <row r="42" spans="1:41" s="268" customFormat="1" ht="29.25" customHeight="1" thickBot="1" x14ac:dyDescent="0.5">
      <c r="B42" s="237" t="s">
        <v>132</v>
      </c>
      <c r="C42" s="238" t="str">
        <f>IF(F22&gt;H22,E22,C22)</f>
        <v>Olomouc</v>
      </c>
      <c r="D42" s="239" t="s">
        <v>50</v>
      </c>
      <c r="E42" s="240" t="str">
        <f>IF(F23&gt;H23,E23,C23)</f>
        <v>Přerov C</v>
      </c>
      <c r="F42" s="241">
        <f>IF(L42&gt;N42,1,0)+IF(O42&gt;Q42,1,0)+IF(R42&gt;T42,1,0)</f>
        <v>2</v>
      </c>
      <c r="G42" s="242" t="s">
        <v>33</v>
      </c>
      <c r="H42" s="243">
        <f>IF(N42&gt;L42,1,0)+IF(Q42&gt;O42,1,0)+IF(T42&gt;R42,1,0)</f>
        <v>0</v>
      </c>
      <c r="I42" s="244">
        <f>L42+O42+R42</f>
        <v>50</v>
      </c>
      <c r="J42" s="245" t="s">
        <v>33</v>
      </c>
      <c r="K42" s="246">
        <f>N42+Q42+T42</f>
        <v>32</v>
      </c>
      <c r="L42" s="247">
        <v>25</v>
      </c>
      <c r="M42" s="248" t="s">
        <v>33</v>
      </c>
      <c r="N42" s="247">
        <v>12</v>
      </c>
      <c r="O42" s="249">
        <v>25</v>
      </c>
      <c r="P42" s="248" t="s">
        <v>33</v>
      </c>
      <c r="Q42" s="247">
        <v>20</v>
      </c>
      <c r="R42" s="249"/>
      <c r="S42" s="248" t="s">
        <v>33</v>
      </c>
      <c r="T42" s="250"/>
      <c r="V42" s="267"/>
      <c r="W42" s="252"/>
      <c r="X42" s="253"/>
      <c r="Y42" s="254"/>
      <c r="Z42" s="253"/>
      <c r="AA42" s="254"/>
      <c r="AB42" s="253"/>
      <c r="AC42" s="254"/>
      <c r="AD42" s="255"/>
      <c r="AE42" s="256"/>
      <c r="AF42" s="255"/>
      <c r="AG42" s="255"/>
      <c r="AH42" s="256"/>
      <c r="AI42" s="255"/>
      <c r="AJ42" s="255"/>
      <c r="AK42" s="256"/>
      <c r="AL42" s="255"/>
      <c r="AM42" s="255"/>
      <c r="AN42" s="256"/>
      <c r="AO42" s="255"/>
    </row>
    <row r="43" spans="1:41" ht="19.8" x14ac:dyDescent="0.45">
      <c r="A43" s="267"/>
      <c r="B43" s="252"/>
      <c r="C43" s="253"/>
      <c r="D43" s="254"/>
      <c r="E43" s="253"/>
      <c r="F43" s="254"/>
      <c r="G43" s="253"/>
      <c r="H43" s="254"/>
      <c r="I43" s="255"/>
      <c r="J43" s="256"/>
      <c r="K43" s="255"/>
      <c r="L43" s="255"/>
      <c r="M43" s="256"/>
      <c r="N43" s="255"/>
      <c r="O43" s="255"/>
      <c r="P43" s="256"/>
      <c r="Q43" s="255"/>
      <c r="R43" s="255"/>
      <c r="S43" s="256"/>
    </row>
    <row r="44" spans="1:41" ht="19.8" x14ac:dyDescent="0.45">
      <c r="A44" s="267"/>
      <c r="B44" s="252"/>
      <c r="C44" s="253"/>
      <c r="D44" s="254"/>
      <c r="E44" s="253"/>
      <c r="F44" s="254"/>
      <c r="G44" s="253"/>
      <c r="H44" s="254"/>
      <c r="I44" s="255"/>
      <c r="J44" s="256"/>
      <c r="K44" s="255"/>
      <c r="L44" s="255"/>
      <c r="M44" s="256"/>
      <c r="N44" s="255"/>
      <c r="O44" s="255"/>
      <c r="P44" s="256"/>
      <c r="Q44" s="255"/>
      <c r="R44" s="255"/>
      <c r="S44" s="256"/>
    </row>
    <row r="45" spans="1:41" ht="19.8" x14ac:dyDescent="0.5">
      <c r="B45" s="272"/>
      <c r="C45" s="273"/>
      <c r="D45" s="273" t="s">
        <v>31</v>
      </c>
      <c r="E45" s="274" t="str">
        <f>IF(F26&gt;H26,C26,E26)</f>
        <v>Český Krumlov</v>
      </c>
      <c r="I45" s="492"/>
      <c r="J45" s="492"/>
      <c r="K45" s="492"/>
      <c r="L45" s="492"/>
      <c r="M45" s="492"/>
      <c r="N45" s="492"/>
      <c r="O45" s="492"/>
      <c r="P45" s="492"/>
      <c r="Q45" s="492"/>
    </row>
    <row r="46" spans="1:41" ht="19.8" x14ac:dyDescent="0.5">
      <c r="D46" s="273" t="s">
        <v>34</v>
      </c>
      <c r="E46" s="274" t="str">
        <f>IF(F26&gt;H26,E26,C26)</f>
        <v>Schweriner</v>
      </c>
      <c r="I46" s="492"/>
      <c r="J46" s="492"/>
      <c r="K46" s="492"/>
      <c r="L46" s="492"/>
      <c r="M46" s="492"/>
      <c r="N46" s="492"/>
      <c r="O46" s="492"/>
      <c r="P46" s="492"/>
      <c r="Q46" s="492"/>
    </row>
    <row r="47" spans="1:41" ht="19.8" x14ac:dyDescent="0.5">
      <c r="D47" s="273" t="s">
        <v>36</v>
      </c>
      <c r="E47" s="276" t="str">
        <f>IF(F27&gt;H27,C27,E27)</f>
        <v>Havl.Brod</v>
      </c>
      <c r="I47" s="492"/>
      <c r="J47" s="492"/>
      <c r="K47" s="492"/>
      <c r="L47" s="492"/>
      <c r="M47" s="492"/>
      <c r="N47" s="492"/>
      <c r="O47" s="492"/>
      <c r="P47" s="492"/>
      <c r="Q47" s="492"/>
    </row>
    <row r="48" spans="1:41" ht="19.8" x14ac:dyDescent="0.5">
      <c r="D48" s="273" t="s">
        <v>38</v>
      </c>
      <c r="E48" s="274" t="str">
        <f>IF(F27&gt;H27,E27,C27)</f>
        <v>Ostrava</v>
      </c>
      <c r="I48" s="492"/>
      <c r="J48" s="492"/>
      <c r="K48" s="492"/>
      <c r="L48" s="492"/>
      <c r="M48" s="492"/>
      <c r="N48" s="492"/>
      <c r="O48" s="492"/>
      <c r="P48" s="492"/>
      <c r="Q48" s="492"/>
    </row>
    <row r="49" spans="1:20" ht="19.8" x14ac:dyDescent="0.5">
      <c r="D49" s="273" t="s">
        <v>54</v>
      </c>
      <c r="E49" s="274" t="str">
        <f>IF(F29&gt;H29,C29,E29)</f>
        <v>Znojmo</v>
      </c>
      <c r="I49" s="492"/>
      <c r="J49" s="492"/>
      <c r="K49" s="492"/>
      <c r="L49" s="492"/>
      <c r="M49" s="492"/>
      <c r="N49" s="492"/>
      <c r="O49" s="492"/>
      <c r="P49" s="492"/>
      <c r="Q49" s="492"/>
    </row>
    <row r="50" spans="1:20" ht="19.8" x14ac:dyDescent="0.5">
      <c r="D50" s="273" t="s">
        <v>56</v>
      </c>
      <c r="E50" s="274" t="str">
        <f>IF(F29&gt;H29,E29,C29)</f>
        <v>Čadca</v>
      </c>
      <c r="I50" s="492"/>
      <c r="J50" s="492"/>
      <c r="K50" s="492"/>
      <c r="L50" s="492"/>
      <c r="M50" s="492"/>
      <c r="N50" s="492"/>
      <c r="O50" s="492"/>
      <c r="P50" s="492"/>
      <c r="Q50" s="492"/>
    </row>
    <row r="51" spans="1:20" ht="19.8" x14ac:dyDescent="0.5">
      <c r="D51" s="651" t="s">
        <v>88</v>
      </c>
      <c r="E51" s="652" t="str">
        <f>IF(F30&gt;H30,C30,E30)</f>
        <v>Bratislava</v>
      </c>
    </row>
    <row r="52" spans="1:20" ht="19.8" x14ac:dyDescent="0.5">
      <c r="D52" s="273" t="s">
        <v>89</v>
      </c>
      <c r="E52" s="274" t="str">
        <f>IF(F30&gt;H30,E30,C30)</f>
        <v>Levice</v>
      </c>
      <c r="I52" s="493"/>
      <c r="J52" s="493"/>
      <c r="K52" s="493"/>
      <c r="L52" s="493"/>
      <c r="M52" s="493"/>
      <c r="N52" s="493"/>
      <c r="O52" s="493"/>
      <c r="P52" s="493"/>
      <c r="Q52" s="493"/>
      <c r="T52" s="220"/>
    </row>
    <row r="53" spans="1:20" ht="19.8" x14ac:dyDescent="0.5">
      <c r="D53" s="273" t="s">
        <v>91</v>
      </c>
      <c r="E53" s="276" t="str">
        <f>IF(F32&gt;H32,C32,E32)</f>
        <v>Kometa Praha</v>
      </c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T53" s="220"/>
    </row>
    <row r="54" spans="1:20" ht="19.8" x14ac:dyDescent="0.5">
      <c r="A54" s="220"/>
      <c r="B54" s="220"/>
      <c r="D54" s="674" t="s">
        <v>93</v>
      </c>
      <c r="E54" s="675" t="str">
        <f>IF(F32&gt;H32,E32,C32)</f>
        <v>Skalica A</v>
      </c>
      <c r="I54" s="491"/>
      <c r="J54" s="491"/>
      <c r="K54" s="491"/>
      <c r="L54" s="491"/>
      <c r="M54" s="492"/>
      <c r="N54" s="492"/>
      <c r="O54" s="492"/>
      <c r="P54" s="492"/>
      <c r="Q54" s="492"/>
      <c r="R54" s="492"/>
      <c r="S54" s="220"/>
      <c r="T54" s="220"/>
    </row>
    <row r="55" spans="1:20" ht="19.8" x14ac:dyDescent="0.5">
      <c r="A55" s="220"/>
      <c r="B55" s="220"/>
      <c r="D55" s="273" t="s">
        <v>94</v>
      </c>
      <c r="E55" s="276" t="str">
        <f>IF(F33&gt;H33,C33,E33)</f>
        <v>Přerov A</v>
      </c>
      <c r="I55" s="491"/>
      <c r="J55" s="491"/>
      <c r="K55" s="491"/>
      <c r="L55" s="491"/>
      <c r="M55" s="492"/>
      <c r="N55" s="492"/>
      <c r="O55" s="492"/>
      <c r="P55" s="492"/>
      <c r="Q55" s="492"/>
      <c r="R55" s="492"/>
      <c r="S55" s="220"/>
      <c r="T55" s="220"/>
    </row>
    <row r="56" spans="1:20" ht="19.8" x14ac:dyDescent="0.5">
      <c r="A56" s="220"/>
      <c r="B56" s="220"/>
      <c r="D56" s="273" t="s">
        <v>95</v>
      </c>
      <c r="E56" s="274" t="str">
        <f>IF(F33&gt;H33,E33,C33)</f>
        <v>Púchov</v>
      </c>
      <c r="I56" s="491"/>
      <c r="J56" s="491"/>
      <c r="K56" s="491"/>
      <c r="L56" s="491"/>
      <c r="M56" s="492"/>
      <c r="N56" s="492"/>
      <c r="O56" s="492"/>
      <c r="P56" s="492"/>
      <c r="Q56" s="492"/>
      <c r="R56" s="492"/>
      <c r="S56" s="220"/>
      <c r="T56" s="220"/>
    </row>
    <row r="57" spans="1:20" ht="19.8" x14ac:dyDescent="0.5">
      <c r="A57" s="220"/>
      <c r="B57" s="220"/>
      <c r="D57" s="651" t="s">
        <v>97</v>
      </c>
      <c r="E57" s="653" t="str">
        <f>IF(F35&gt;H35,C35,E35)</f>
        <v>Česká Třebová</v>
      </c>
      <c r="I57" s="491"/>
      <c r="J57" s="491"/>
      <c r="K57" s="491"/>
      <c r="L57" s="491"/>
      <c r="M57" s="492"/>
      <c r="N57" s="492"/>
      <c r="O57" s="492"/>
      <c r="P57" s="492"/>
      <c r="Q57" s="492"/>
      <c r="R57" s="492"/>
      <c r="S57" s="220"/>
      <c r="T57" s="220"/>
    </row>
    <row r="58" spans="1:20" ht="19.8" x14ac:dyDescent="0.5">
      <c r="A58" s="220"/>
      <c r="B58" s="220"/>
      <c r="D58" s="674" t="s">
        <v>98</v>
      </c>
      <c r="E58" s="675" t="str">
        <f>IF(F35&gt;H35,E35,C35)</f>
        <v>Vyškov</v>
      </c>
      <c r="S58" s="220"/>
      <c r="T58" s="220"/>
    </row>
    <row r="59" spans="1:20" ht="19.8" x14ac:dyDescent="0.5">
      <c r="A59" s="220"/>
      <c r="B59" s="220"/>
      <c r="D59" s="531" t="s">
        <v>100</v>
      </c>
      <c r="E59" s="532" t="str">
        <f>IF(F36&gt;H36,C36,E36)</f>
        <v>Raškovice</v>
      </c>
      <c r="S59" s="220"/>
      <c r="T59" s="220"/>
    </row>
    <row r="60" spans="1:20" ht="19.8" x14ac:dyDescent="0.5">
      <c r="A60" s="220"/>
      <c r="B60" s="220"/>
      <c r="D60" s="651" t="s">
        <v>133</v>
      </c>
      <c r="E60" s="652" t="str">
        <f>IF(F36&gt;H36,E36,C36)</f>
        <v>Přerov D</v>
      </c>
      <c r="S60" s="220"/>
      <c r="T60" s="220"/>
    </row>
    <row r="61" spans="1:20" ht="19.8" x14ac:dyDescent="0.5">
      <c r="A61" s="220"/>
      <c r="B61" s="220"/>
      <c r="D61" s="273" t="s">
        <v>134</v>
      </c>
      <c r="E61" s="274" t="str">
        <f>IF(F38&gt;H38,C38,E38)</f>
        <v>České Budějovice</v>
      </c>
      <c r="S61" s="220"/>
      <c r="T61" s="220"/>
    </row>
    <row r="62" spans="1:20" ht="19.8" x14ac:dyDescent="0.5">
      <c r="A62" s="220"/>
      <c r="B62" s="220"/>
      <c r="D62" s="651" t="s">
        <v>135</v>
      </c>
      <c r="E62" s="652" t="str">
        <f>IF(F38&gt;H38,E38,C38)</f>
        <v>Nový Jičín</v>
      </c>
      <c r="S62" s="220"/>
      <c r="T62" s="220"/>
    </row>
    <row r="63" spans="1:20" ht="19.8" x14ac:dyDescent="0.5">
      <c r="A63" s="220"/>
      <c r="B63" s="220"/>
      <c r="D63" s="273" t="s">
        <v>136</v>
      </c>
      <c r="E63" s="274" t="str">
        <f>IF(F39&gt;H39,C39,E39)</f>
        <v>Skalica B</v>
      </c>
      <c r="S63" s="220"/>
      <c r="T63" s="220"/>
    </row>
    <row r="64" spans="1:20" ht="19.8" x14ac:dyDescent="0.5">
      <c r="A64" s="220"/>
      <c r="B64" s="220"/>
      <c r="D64" s="273" t="s">
        <v>137</v>
      </c>
      <c r="E64" s="274" t="str">
        <f>IF(F39&gt;H39,E39,C39)</f>
        <v>Krnov</v>
      </c>
      <c r="S64" s="220"/>
      <c r="T64" s="220"/>
    </row>
    <row r="65" spans="1:20" ht="19.8" x14ac:dyDescent="0.5">
      <c r="A65" s="220"/>
      <c r="B65" s="220"/>
      <c r="D65" s="651" t="s">
        <v>138</v>
      </c>
      <c r="E65" s="652" t="str">
        <f>IF(F41&gt;H41,C41,E41)</f>
        <v>Mikulova Praha</v>
      </c>
      <c r="S65" s="220"/>
      <c r="T65" s="220"/>
    </row>
    <row r="66" spans="1:20" ht="19.8" x14ac:dyDescent="0.5">
      <c r="A66" s="220"/>
      <c r="B66" s="220"/>
      <c r="D66" s="651" t="s">
        <v>139</v>
      </c>
      <c r="E66" s="652" t="str">
        <f t="shared" ref="E66" si="0">IF(F41&gt;H41,E41,C41)</f>
        <v>Přerov B</v>
      </c>
      <c r="S66" s="220"/>
      <c r="T66" s="220"/>
    </row>
    <row r="67" spans="1:20" ht="19.8" x14ac:dyDescent="0.5">
      <c r="A67" s="220"/>
      <c r="B67" s="220"/>
      <c r="D67" s="273" t="s">
        <v>140</v>
      </c>
      <c r="E67" s="274" t="str">
        <f>IF(F42&gt;H42,C42,E42)</f>
        <v>Olomouc</v>
      </c>
      <c r="S67" s="220"/>
      <c r="T67" s="220"/>
    </row>
    <row r="68" spans="1:20" ht="19.8" x14ac:dyDescent="0.5">
      <c r="A68" s="220"/>
      <c r="B68" s="220"/>
      <c r="D68" s="273" t="s">
        <v>141</v>
      </c>
      <c r="E68" s="274" t="str">
        <f>IF(F42&gt;H42,E42,C42)</f>
        <v>Přerov C</v>
      </c>
      <c r="S68" s="220"/>
      <c r="T68" s="220"/>
    </row>
    <row r="69" spans="1:20" ht="19.8" x14ac:dyDescent="0.5">
      <c r="A69" s="220"/>
      <c r="B69" s="220"/>
      <c r="D69" s="277"/>
      <c r="E69" s="274"/>
      <c r="S69" s="220"/>
      <c r="T69" s="220"/>
    </row>
    <row r="70" spans="1:20" ht="19.8" x14ac:dyDescent="0.5">
      <c r="A70" s="220"/>
      <c r="B70" s="220"/>
      <c r="D70" s="277"/>
      <c r="E70" s="272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</row>
    <row r="71" spans="1:20" ht="19.8" x14ac:dyDescent="0.5">
      <c r="A71" s="220"/>
      <c r="B71" s="220"/>
      <c r="D71" s="277"/>
      <c r="E71" s="272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</row>
    <row r="72" spans="1:20" ht="19.8" x14ac:dyDescent="0.5">
      <c r="A72" s="220"/>
      <c r="B72" s="220"/>
      <c r="D72" s="277"/>
      <c r="E72" s="272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</row>
    <row r="73" spans="1:20" ht="19.8" x14ac:dyDescent="0.5">
      <c r="A73" s="220"/>
      <c r="B73" s="220"/>
      <c r="D73" s="277"/>
      <c r="E73" s="272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</row>
    <row r="74" spans="1:20" ht="19.8" x14ac:dyDescent="0.5">
      <c r="A74" s="220"/>
      <c r="B74" s="220"/>
      <c r="D74" s="277"/>
      <c r="E74" s="272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</row>
    <row r="75" spans="1:20" ht="19.8" x14ac:dyDescent="0.5">
      <c r="A75" s="220"/>
      <c r="B75" s="220"/>
      <c r="D75" s="277"/>
      <c r="E75" s="272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</row>
    <row r="76" spans="1:20" ht="19.8" x14ac:dyDescent="0.5">
      <c r="A76" s="220"/>
      <c r="B76" s="220"/>
      <c r="D76" s="277"/>
      <c r="E76" s="272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</row>
  </sheetData>
  <mergeCells count="28">
    <mergeCell ref="R1:T1"/>
    <mergeCell ref="C1:E1"/>
    <mergeCell ref="F1:H1"/>
    <mergeCell ref="I1:K1"/>
    <mergeCell ref="L1:N1"/>
    <mergeCell ref="O1:Q1"/>
    <mergeCell ref="I52:Q52"/>
    <mergeCell ref="C5:E5"/>
    <mergeCell ref="C9:E9"/>
    <mergeCell ref="C13:E13"/>
    <mergeCell ref="C17:E17"/>
    <mergeCell ref="C21:E21"/>
    <mergeCell ref="I45:Q45"/>
    <mergeCell ref="I46:Q46"/>
    <mergeCell ref="I47:Q47"/>
    <mergeCell ref="I48:Q48"/>
    <mergeCell ref="I49:Q49"/>
    <mergeCell ref="I50:Q50"/>
    <mergeCell ref="I56:L56"/>
    <mergeCell ref="M56:R56"/>
    <mergeCell ref="I57:L57"/>
    <mergeCell ref="M57:R57"/>
    <mergeCell ref="I53:L53"/>
    <mergeCell ref="M53:R53"/>
    <mergeCell ref="I54:L54"/>
    <mergeCell ref="M54:R54"/>
    <mergeCell ref="I55:L55"/>
    <mergeCell ref="M55:R55"/>
  </mergeCells>
  <pageMargins left="0.78740157499999996" right="0.78740157499999996" top="0.984251969" bottom="0.984251969" header="0.4921259845" footer="0.4921259845"/>
  <pageSetup paperSize="9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"/>
  <sheetViews>
    <sheetView workbookViewId="0">
      <selection activeCell="F31" sqref="F31"/>
    </sheetView>
  </sheetViews>
  <sheetFormatPr defaultRowHeight="13.2" x14ac:dyDescent="0.25"/>
  <cols>
    <col min="1" max="1" width="7.6640625" customWidth="1"/>
    <col min="2" max="2" width="5.6640625" customWidth="1"/>
    <col min="3" max="3" width="6.6640625" customWidth="1"/>
    <col min="4" max="4" width="26.6640625" style="13" customWidth="1"/>
    <col min="5" max="7" width="26.6640625" customWidth="1"/>
  </cols>
  <sheetData>
    <row r="1" spans="1:7" s="6" customFormat="1" x14ac:dyDescent="0.25">
      <c r="A1" s="1"/>
      <c r="B1" s="2"/>
      <c r="C1" s="3"/>
      <c r="D1" s="4"/>
      <c r="E1" s="5"/>
      <c r="F1" s="5"/>
      <c r="G1" s="5"/>
    </row>
    <row r="2" spans="1:7" s="6" customFormat="1" x14ac:dyDescent="0.25">
      <c r="A2" s="1"/>
      <c r="B2" s="2"/>
      <c r="C2" s="3" t="s">
        <v>0</v>
      </c>
      <c r="D2" s="7" t="str">
        <f>A!B7</f>
        <v>Ostrava</v>
      </c>
      <c r="E2" s="5"/>
      <c r="F2" s="5"/>
      <c r="G2" s="5"/>
    </row>
    <row r="3" spans="1:7" s="6" customFormat="1" x14ac:dyDescent="0.25">
      <c r="A3" s="1"/>
      <c r="B3" s="2"/>
      <c r="C3" s="3" t="s">
        <v>1</v>
      </c>
      <c r="D3" s="7" t="str">
        <f>A!B9</f>
        <v>Púchov</v>
      </c>
      <c r="E3" s="5"/>
      <c r="F3" s="5"/>
      <c r="G3" s="5"/>
    </row>
    <row r="4" spans="1:7" s="6" customFormat="1" x14ac:dyDescent="0.25">
      <c r="A4" s="1"/>
      <c r="B4" s="2"/>
      <c r="C4" s="3" t="s">
        <v>2</v>
      </c>
      <c r="D4" s="7" t="str">
        <f>A!B5</f>
        <v>České Budějovice</v>
      </c>
      <c r="E4" s="5"/>
      <c r="F4" s="5"/>
      <c r="G4" s="5"/>
    </row>
    <row r="5" spans="1:7" s="6" customFormat="1" x14ac:dyDescent="0.25">
      <c r="A5" s="1"/>
      <c r="B5" s="2"/>
      <c r="C5" s="3" t="s">
        <v>3</v>
      </c>
      <c r="D5" s="7" t="str">
        <f>A!B11</f>
        <v>Přerov C</v>
      </c>
      <c r="E5" s="5"/>
      <c r="F5" s="5"/>
      <c r="G5" s="5"/>
    </row>
    <row r="6" spans="1:7" s="6" customFormat="1" ht="7.5" customHeight="1" x14ac:dyDescent="0.25">
      <c r="A6" s="1"/>
      <c r="B6" s="2"/>
      <c r="C6" s="3"/>
      <c r="D6" s="8"/>
      <c r="E6" s="5"/>
      <c r="F6" s="5"/>
      <c r="G6" s="5"/>
    </row>
    <row r="7" spans="1:7" s="6" customFormat="1" x14ac:dyDescent="0.25">
      <c r="A7" s="1"/>
      <c r="B7" s="2"/>
      <c r="C7" s="3" t="s">
        <v>4</v>
      </c>
      <c r="D7" s="9" t="str">
        <f>B!B9</f>
        <v>Schweriner</v>
      </c>
      <c r="E7" s="5"/>
      <c r="F7" s="5"/>
      <c r="G7" s="5"/>
    </row>
    <row r="8" spans="1:7" s="6" customFormat="1" x14ac:dyDescent="0.25">
      <c r="A8" s="1"/>
      <c r="B8" s="2"/>
      <c r="C8" s="3" t="s">
        <v>5</v>
      </c>
      <c r="D8" s="9" t="str">
        <f>B!B5</f>
        <v>Český Krumlov</v>
      </c>
      <c r="E8" s="5"/>
      <c r="F8" s="5"/>
      <c r="G8" s="5"/>
    </row>
    <row r="9" spans="1:7" s="6" customFormat="1" x14ac:dyDescent="0.25">
      <c r="A9" s="1"/>
      <c r="B9" s="2"/>
      <c r="C9" s="3" t="s">
        <v>6</v>
      </c>
      <c r="D9" s="9" t="str">
        <f>B!B7</f>
        <v>Vyškov</v>
      </c>
      <c r="E9" s="5"/>
      <c r="F9" s="5"/>
      <c r="G9" s="5"/>
    </row>
    <row r="10" spans="1:7" s="6" customFormat="1" x14ac:dyDescent="0.25">
      <c r="A10" s="1"/>
      <c r="B10" s="2"/>
      <c r="C10" s="3" t="s">
        <v>7</v>
      </c>
      <c r="D10" s="9" t="str">
        <f>B!B11</f>
        <v>Přerov B</v>
      </c>
      <c r="E10" s="5"/>
      <c r="F10" s="10"/>
      <c r="G10" s="10"/>
    </row>
    <row r="11" spans="1:7" s="6" customFormat="1" ht="7.5" customHeight="1" x14ac:dyDescent="0.25">
      <c r="A11" s="1"/>
      <c r="B11" s="2"/>
      <c r="C11" s="3"/>
      <c r="D11" s="8"/>
      <c r="E11" s="5"/>
      <c r="F11" s="10"/>
      <c r="G11" s="10"/>
    </row>
    <row r="12" spans="1:7" s="6" customFormat="1" x14ac:dyDescent="0.25">
      <c r="A12" s="1"/>
      <c r="B12" s="2"/>
      <c r="C12" s="3" t="s">
        <v>8</v>
      </c>
      <c r="D12" s="7" t="str">
        <f>'C'!B9</f>
        <v>Čadca</v>
      </c>
      <c r="E12" s="5"/>
      <c r="F12" s="10"/>
      <c r="G12" s="10"/>
    </row>
    <row r="13" spans="1:7" s="6" customFormat="1" x14ac:dyDescent="0.25">
      <c r="A13" s="1"/>
      <c r="B13" s="2"/>
      <c r="C13" s="3" t="s">
        <v>9</v>
      </c>
      <c r="D13" s="7" t="str">
        <f>'C'!B5</f>
        <v>Přerov A</v>
      </c>
      <c r="E13" s="5"/>
      <c r="F13" s="10"/>
      <c r="G13" s="10"/>
    </row>
    <row r="14" spans="1:7" x14ac:dyDescent="0.25">
      <c r="C14" s="3" t="s">
        <v>10</v>
      </c>
      <c r="D14" s="7" t="str">
        <f>'C'!B7</f>
        <v>Krnov</v>
      </c>
      <c r="E14" s="5"/>
      <c r="F14" s="10"/>
      <c r="G14" s="10"/>
    </row>
    <row r="15" spans="1:7" x14ac:dyDescent="0.25">
      <c r="C15" s="3" t="s">
        <v>11</v>
      </c>
      <c r="D15" s="7" t="str">
        <f>'C'!B11</f>
        <v>Olomouc</v>
      </c>
      <c r="E15" s="5"/>
      <c r="F15" s="10"/>
      <c r="G15" s="10"/>
    </row>
    <row r="16" spans="1:7" ht="7.5" customHeight="1" x14ac:dyDescent="0.25">
      <c r="D16" s="11"/>
      <c r="E16" s="5"/>
      <c r="F16" s="10"/>
      <c r="G16" s="10"/>
    </row>
    <row r="17" spans="3:7" x14ac:dyDescent="0.25">
      <c r="C17" s="3" t="s">
        <v>12</v>
      </c>
      <c r="D17" s="9" t="str">
        <f>D!B11</f>
        <v>Znojmo</v>
      </c>
      <c r="E17" s="5"/>
      <c r="F17" s="10"/>
      <c r="G17" s="10"/>
    </row>
    <row r="18" spans="3:7" x14ac:dyDescent="0.25">
      <c r="C18" s="3" t="s">
        <v>13</v>
      </c>
      <c r="D18" s="9" t="str">
        <f>D!B5</f>
        <v>Kometa Praha</v>
      </c>
      <c r="E18" s="5"/>
      <c r="F18" s="10"/>
      <c r="G18" s="10"/>
    </row>
    <row r="19" spans="3:7" x14ac:dyDescent="0.25">
      <c r="C19" s="3" t="s">
        <v>14</v>
      </c>
      <c r="D19" s="9" t="str">
        <f>D!B7</f>
        <v>Nový Jičín</v>
      </c>
      <c r="E19" s="5"/>
      <c r="F19" s="12"/>
      <c r="G19" s="12"/>
    </row>
    <row r="20" spans="3:7" x14ac:dyDescent="0.25">
      <c r="C20" s="3" t="s">
        <v>15</v>
      </c>
      <c r="D20" s="9" t="str">
        <f>D!B9</f>
        <v>Skalica B</v>
      </c>
      <c r="E20" s="5"/>
      <c r="F20" s="12"/>
      <c r="G20" s="12"/>
    </row>
    <row r="21" spans="3:7" ht="7.5" customHeight="1" x14ac:dyDescent="0.25">
      <c r="D21" s="11"/>
    </row>
    <row r="22" spans="3:7" x14ac:dyDescent="0.25">
      <c r="C22" s="3" t="s">
        <v>16</v>
      </c>
      <c r="D22" s="7" t="str">
        <f>E!B5</f>
        <v>Havl.Brod</v>
      </c>
    </row>
    <row r="23" spans="3:7" x14ac:dyDescent="0.25">
      <c r="C23" s="3" t="s">
        <v>17</v>
      </c>
      <c r="D23" s="7" t="str">
        <f>E!B9</f>
        <v>Levice</v>
      </c>
    </row>
    <row r="24" spans="3:7" x14ac:dyDescent="0.25">
      <c r="C24" s="3" t="s">
        <v>18</v>
      </c>
      <c r="D24" s="7" t="str">
        <f>E!B7</f>
        <v>Přerov D</v>
      </c>
    </row>
    <row r="25" spans="3:7" x14ac:dyDescent="0.25">
      <c r="C25" s="3" t="s">
        <v>19</v>
      </c>
      <c r="D25" s="7" t="str">
        <f>E!B11</f>
        <v>Česká Třebová</v>
      </c>
    </row>
    <row r="26" spans="3:7" ht="7.5" customHeight="1" x14ac:dyDescent="0.25">
      <c r="D26" s="11"/>
    </row>
    <row r="27" spans="3:7" x14ac:dyDescent="0.25">
      <c r="C27" s="3" t="s">
        <v>20</v>
      </c>
      <c r="D27" s="9" t="str">
        <f>F!B7</f>
        <v>Skalica A</v>
      </c>
    </row>
    <row r="28" spans="3:7" x14ac:dyDescent="0.25">
      <c r="C28" s="3" t="s">
        <v>21</v>
      </c>
      <c r="D28" s="9" t="str">
        <f>F!B9</f>
        <v>Bratislava</v>
      </c>
    </row>
    <row r="29" spans="3:7" x14ac:dyDescent="0.25">
      <c r="C29" s="3" t="s">
        <v>22</v>
      </c>
      <c r="D29" s="9" t="str">
        <f>F!B11</f>
        <v>Raškovice</v>
      </c>
    </row>
    <row r="30" spans="3:7" x14ac:dyDescent="0.25">
      <c r="C30" s="3" t="s">
        <v>23</v>
      </c>
      <c r="D30" s="9" t="str">
        <f>F!B5</f>
        <v>Mikulova Praha</v>
      </c>
    </row>
  </sheetData>
  <pageMargins left="0.78740157499999996" right="0.78740157499999996" top="0.984251969" bottom="0.984251969" header="0.4921259845" footer="0.4921259845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21"/>
  <sheetViews>
    <sheetView topLeftCell="A3" zoomScale="75" zoomScaleNormal="75" workbookViewId="0">
      <selection activeCell="A13" sqref="A13:AB13"/>
    </sheetView>
  </sheetViews>
  <sheetFormatPr defaultColWidth="9.109375" defaultRowHeight="15.6" x14ac:dyDescent="0.25"/>
  <cols>
    <col min="1" max="1" width="3.5546875" style="14" customWidth="1"/>
    <col min="2" max="2" width="9" style="14" customWidth="1"/>
    <col min="3" max="3" width="14.33203125" style="14" customWidth="1"/>
    <col min="4" max="4" width="3.88671875" style="14" customWidth="1"/>
    <col min="5" max="5" width="1.6640625" style="14" customWidth="1"/>
    <col min="6" max="7" width="3.88671875" style="14" customWidth="1"/>
    <col min="8" max="8" width="1.6640625" style="14" customWidth="1"/>
    <col min="9" max="10" width="3.88671875" style="14" customWidth="1"/>
    <col min="11" max="11" width="1.6640625" style="14" customWidth="1"/>
    <col min="12" max="13" width="3.88671875" style="14" customWidth="1"/>
    <col min="14" max="14" width="1.6640625" style="14" customWidth="1"/>
    <col min="15" max="16" width="3.88671875" style="14" customWidth="1"/>
    <col min="17" max="17" width="1.6640625" style="14" customWidth="1"/>
    <col min="18" max="19" width="3.88671875" style="14" customWidth="1"/>
    <col min="20" max="20" width="1.6640625" style="14" customWidth="1"/>
    <col min="21" max="21" width="3.88671875" style="14" customWidth="1"/>
    <col min="22" max="23" width="3.88671875" style="14" hidden="1" customWidth="1"/>
    <col min="24" max="24" width="3.88671875" style="14" customWidth="1"/>
    <col min="25" max="25" width="1.6640625" style="14" customWidth="1"/>
    <col min="26" max="26" width="3.88671875" style="14" customWidth="1"/>
    <col min="27" max="28" width="4.5546875" style="14" customWidth="1"/>
    <col min="29" max="16384" width="9.109375" style="14"/>
  </cols>
  <sheetData>
    <row r="1" spans="1:28" ht="25.8" x14ac:dyDescent="0.25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</row>
    <row r="2" spans="1:28" ht="16.2" thickBot="1" x14ac:dyDescent="0.3">
      <c r="AA2" s="15"/>
      <c r="AB2" s="15"/>
    </row>
    <row r="3" spans="1:28" ht="57.9" customHeight="1" x14ac:dyDescent="0.25">
      <c r="A3" s="355" t="s">
        <v>24</v>
      </c>
      <c r="B3" s="356"/>
      <c r="C3" s="356"/>
      <c r="D3" s="339" t="str">
        <f>B5</f>
        <v>Český Krumlov</v>
      </c>
      <c r="E3" s="340"/>
      <c r="F3" s="340"/>
      <c r="G3" s="340" t="str">
        <f>B7</f>
        <v>Vyškov</v>
      </c>
      <c r="H3" s="340"/>
      <c r="I3" s="340"/>
      <c r="J3" s="340" t="str">
        <f>B9</f>
        <v>Schweriner</v>
      </c>
      <c r="K3" s="340"/>
      <c r="L3" s="340"/>
      <c r="M3" s="340" t="str">
        <f>B11</f>
        <v>Přerov B</v>
      </c>
      <c r="N3" s="340"/>
      <c r="O3" s="340"/>
      <c r="P3" s="343" t="s">
        <v>25</v>
      </c>
      <c r="Q3" s="344"/>
      <c r="R3" s="344"/>
      <c r="S3" s="344" t="s">
        <v>26</v>
      </c>
      <c r="T3" s="344"/>
      <c r="U3" s="344"/>
      <c r="V3" s="16"/>
      <c r="W3" s="16"/>
      <c r="X3" s="344" t="s">
        <v>27</v>
      </c>
      <c r="Y3" s="344"/>
      <c r="Z3" s="347"/>
      <c r="AA3" s="349" t="s">
        <v>28</v>
      </c>
      <c r="AB3" s="318" t="s">
        <v>29</v>
      </c>
    </row>
    <row r="4" spans="1:28" ht="58.2" customHeight="1" thickBot="1" x14ac:dyDescent="0.3">
      <c r="A4" s="351" t="s">
        <v>58</v>
      </c>
      <c r="B4" s="352"/>
      <c r="C4" s="352"/>
      <c r="D4" s="341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5"/>
      <c r="Q4" s="346"/>
      <c r="R4" s="346"/>
      <c r="S4" s="346"/>
      <c r="T4" s="346"/>
      <c r="U4" s="346"/>
      <c r="V4" s="17"/>
      <c r="W4" s="17"/>
      <c r="X4" s="346"/>
      <c r="Y4" s="346"/>
      <c r="Z4" s="348"/>
      <c r="AA4" s="350"/>
      <c r="AB4" s="319"/>
    </row>
    <row r="5" spans="1:28" ht="25.2" customHeight="1" x14ac:dyDescent="0.25">
      <c r="A5" s="322" t="s">
        <v>31</v>
      </c>
      <c r="B5" s="353" t="s">
        <v>59</v>
      </c>
      <c r="C5" s="354"/>
      <c r="D5" s="18"/>
      <c r="E5" s="19"/>
      <c r="F5" s="19"/>
      <c r="G5" s="20">
        <f>J20</f>
        <v>2</v>
      </c>
      <c r="H5" s="21" t="s">
        <v>33</v>
      </c>
      <c r="I5" s="22">
        <f>L20</f>
        <v>0</v>
      </c>
      <c r="J5" s="20">
        <f>L18</f>
        <v>0</v>
      </c>
      <c r="K5" s="21" t="s">
        <v>33</v>
      </c>
      <c r="L5" s="22">
        <f>J18</f>
        <v>2</v>
      </c>
      <c r="M5" s="20">
        <f>J16</f>
        <v>2</v>
      </c>
      <c r="N5" s="21" t="s">
        <v>33</v>
      </c>
      <c r="O5" s="23">
        <f>L16</f>
        <v>0</v>
      </c>
      <c r="P5" s="24">
        <f>SUM(G5,J5,M5,)</f>
        <v>4</v>
      </c>
      <c r="Q5" s="25" t="s">
        <v>33</v>
      </c>
      <c r="R5" s="25">
        <f>SUM(I5,L5,O5,)</f>
        <v>2</v>
      </c>
      <c r="S5" s="327">
        <f>IF(G5-I5=2,3,IF(G5-I5=1,2,IF(I5-G5=1,1,0)))+IF(J5-L5=2,3,IF(J5-L5=1,2,IF(L5-J5=1,1,0)))+IF(M5-O5=2,3,IF(M5-O5=1,2,IF(O5-M5=1,1,0)))</f>
        <v>6</v>
      </c>
      <c r="T5" s="327"/>
      <c r="U5" s="327"/>
      <c r="V5" s="328">
        <f>P6/R6</f>
        <v>1.5287356321839081</v>
      </c>
      <c r="W5" s="329">
        <f>S5+V5</f>
        <v>7.5287356321839081</v>
      </c>
      <c r="X5" s="330">
        <f>RANK(W5,W5:W12)</f>
        <v>2</v>
      </c>
      <c r="Y5" s="330"/>
      <c r="Z5" s="331"/>
      <c r="AA5" s="334">
        <f>P6/R6</f>
        <v>1.5287356321839081</v>
      </c>
      <c r="AB5" s="335">
        <f>P5/R5</f>
        <v>2</v>
      </c>
    </row>
    <row r="6" spans="1:28" ht="25.2" customHeight="1" x14ac:dyDescent="0.25">
      <c r="A6" s="309"/>
      <c r="B6" s="310"/>
      <c r="C6" s="311"/>
      <c r="D6" s="26"/>
      <c r="E6" s="27"/>
      <c r="F6" s="27"/>
      <c r="G6" s="28">
        <f>M20</f>
        <v>50</v>
      </c>
      <c r="H6" s="29" t="s">
        <v>33</v>
      </c>
      <c r="I6" s="30">
        <f>O20</f>
        <v>23</v>
      </c>
      <c r="J6" s="28">
        <f>O18</f>
        <v>33</v>
      </c>
      <c r="K6" s="29" t="s">
        <v>33</v>
      </c>
      <c r="L6" s="30">
        <f>M18</f>
        <v>50</v>
      </c>
      <c r="M6" s="28">
        <f>M16</f>
        <v>50</v>
      </c>
      <c r="N6" s="29" t="s">
        <v>33</v>
      </c>
      <c r="O6" s="31">
        <f>O16</f>
        <v>14</v>
      </c>
      <c r="P6" s="32">
        <f>SUM(G6,J6,M6,)</f>
        <v>133</v>
      </c>
      <c r="Q6" s="33" t="s">
        <v>33</v>
      </c>
      <c r="R6" s="33">
        <f>SUM(I6,L6,O6,)</f>
        <v>87</v>
      </c>
      <c r="S6" s="312"/>
      <c r="T6" s="312"/>
      <c r="U6" s="312"/>
      <c r="V6" s="313"/>
      <c r="W6" s="314"/>
      <c r="X6" s="332"/>
      <c r="Y6" s="332"/>
      <c r="Z6" s="333"/>
      <c r="AA6" s="281"/>
      <c r="AB6" s="283"/>
    </row>
    <row r="7" spans="1:28" ht="25.2" customHeight="1" x14ac:dyDescent="0.25">
      <c r="A7" s="291" t="s">
        <v>34</v>
      </c>
      <c r="B7" s="293" t="s">
        <v>60</v>
      </c>
      <c r="C7" s="294"/>
      <c r="D7" s="34">
        <f>I5</f>
        <v>0</v>
      </c>
      <c r="E7" s="35" t="s">
        <v>33</v>
      </c>
      <c r="F7" s="36">
        <f>G5</f>
        <v>2</v>
      </c>
      <c r="G7" s="27"/>
      <c r="H7" s="27"/>
      <c r="I7" s="27"/>
      <c r="J7" s="37">
        <f>J17</f>
        <v>0</v>
      </c>
      <c r="K7" s="35" t="s">
        <v>33</v>
      </c>
      <c r="L7" s="36">
        <f>L17</f>
        <v>2</v>
      </c>
      <c r="M7" s="37">
        <f>L19</f>
        <v>2</v>
      </c>
      <c r="N7" s="35" t="s">
        <v>33</v>
      </c>
      <c r="O7" s="38">
        <f>J19</f>
        <v>0</v>
      </c>
      <c r="P7" s="39">
        <f>SUM(D7,J7,M7,)</f>
        <v>2</v>
      </c>
      <c r="Q7" s="40" t="s">
        <v>33</v>
      </c>
      <c r="R7" s="40">
        <f>SUM(F7,L7,O7,)</f>
        <v>4</v>
      </c>
      <c r="S7" s="312">
        <f>IF(D7-F7=2,3,IF(D7-F7=1,2,IF(F7-D7=1,1,0)))+IF(J7-L7=2,3,IF(J7-L7=1,2,IF(L7-J7=1,1,0)))+IF(M7-O7=2,3,IF(M7-O7=1,2,IF(O7-M7=1,1,0)))</f>
        <v>3</v>
      </c>
      <c r="T7" s="312"/>
      <c r="U7" s="312"/>
      <c r="V7" s="313">
        <f>P8/R8</f>
        <v>0.63235294117647056</v>
      </c>
      <c r="W7" s="301">
        <f>S7+V7</f>
        <v>3.6323529411764706</v>
      </c>
      <c r="X7" s="303">
        <f>RANK(W7,W5:W12)</f>
        <v>3</v>
      </c>
      <c r="Y7" s="304"/>
      <c r="Z7" s="305"/>
      <c r="AA7" s="281">
        <f>P8/R8</f>
        <v>0.63235294117647056</v>
      </c>
      <c r="AB7" s="283">
        <f>P7/R7</f>
        <v>0.5</v>
      </c>
    </row>
    <row r="8" spans="1:28" ht="25.2" customHeight="1" x14ac:dyDescent="0.25">
      <c r="A8" s="309"/>
      <c r="B8" s="310"/>
      <c r="C8" s="311"/>
      <c r="D8" s="41">
        <f>I6</f>
        <v>23</v>
      </c>
      <c r="E8" s="29" t="s">
        <v>33</v>
      </c>
      <c r="F8" s="30">
        <f>G6</f>
        <v>50</v>
      </c>
      <c r="G8" s="42"/>
      <c r="H8" s="42"/>
      <c r="I8" s="42"/>
      <c r="J8" s="28">
        <f>M17</f>
        <v>12</v>
      </c>
      <c r="K8" s="29" t="s">
        <v>33</v>
      </c>
      <c r="L8" s="30">
        <f>O17</f>
        <v>50</v>
      </c>
      <c r="M8" s="28">
        <f>O19</f>
        <v>51</v>
      </c>
      <c r="N8" s="29" t="s">
        <v>33</v>
      </c>
      <c r="O8" s="31">
        <f>M19</f>
        <v>36</v>
      </c>
      <c r="P8" s="32">
        <f>SUM(D8,J8,M8,)</f>
        <v>86</v>
      </c>
      <c r="Q8" s="33" t="s">
        <v>33</v>
      </c>
      <c r="R8" s="33">
        <f>SUM(F8,L8,O8,)</f>
        <v>136</v>
      </c>
      <c r="S8" s="312"/>
      <c r="T8" s="312"/>
      <c r="U8" s="312"/>
      <c r="V8" s="313"/>
      <c r="W8" s="314"/>
      <c r="X8" s="315"/>
      <c r="Y8" s="316"/>
      <c r="Z8" s="317"/>
      <c r="AA8" s="281"/>
      <c r="AB8" s="283"/>
    </row>
    <row r="9" spans="1:28" ht="25.2" customHeight="1" x14ac:dyDescent="0.25">
      <c r="A9" s="291" t="s">
        <v>36</v>
      </c>
      <c r="B9" s="293" t="s">
        <v>61</v>
      </c>
      <c r="C9" s="294"/>
      <c r="D9" s="34">
        <f>L5</f>
        <v>2</v>
      </c>
      <c r="E9" s="35" t="s">
        <v>33</v>
      </c>
      <c r="F9" s="36">
        <f>J5</f>
        <v>0</v>
      </c>
      <c r="G9" s="37">
        <f>L7</f>
        <v>2</v>
      </c>
      <c r="H9" s="35" t="s">
        <v>33</v>
      </c>
      <c r="I9" s="36">
        <f>J7</f>
        <v>0</v>
      </c>
      <c r="J9" s="27"/>
      <c r="K9" s="27"/>
      <c r="L9" s="27"/>
      <c r="M9" s="37">
        <f>J21</f>
        <v>2</v>
      </c>
      <c r="N9" s="35" t="s">
        <v>33</v>
      </c>
      <c r="O9" s="38">
        <f>L21</f>
        <v>0</v>
      </c>
      <c r="P9" s="39">
        <f>SUM(D9,G9,M9,)</f>
        <v>6</v>
      </c>
      <c r="Q9" s="40" t="s">
        <v>33</v>
      </c>
      <c r="R9" s="40">
        <f>SUM(I9,F9,O9,)</f>
        <v>0</v>
      </c>
      <c r="S9" s="312">
        <f>IF(D9-F9=2,3,IF(D9-F9=1,2,IF(F9-D9=1,1,0)))+IF(G9-I9=2,3,IF(G9-I9=1,2,IF(I9-G9=1,1,0)))+IF(M9-O9=2,3,IF(M9-O9=1,2,IF(O9-M9=1,1,0)))</f>
        <v>9</v>
      </c>
      <c r="T9" s="312"/>
      <c r="U9" s="312"/>
      <c r="V9" s="313">
        <f>P10/R10</f>
        <v>2.34375</v>
      </c>
      <c r="W9" s="301">
        <f>S9+V9</f>
        <v>11.34375</v>
      </c>
      <c r="X9" s="303">
        <f>RANK(W9,W5:W12)</f>
        <v>1</v>
      </c>
      <c r="Y9" s="304"/>
      <c r="Z9" s="305"/>
      <c r="AA9" s="281">
        <f>P10/R10</f>
        <v>2.34375</v>
      </c>
      <c r="AB9" s="283" t="e">
        <f>P9/R9</f>
        <v>#DIV/0!</v>
      </c>
    </row>
    <row r="10" spans="1:28" ht="25.2" customHeight="1" x14ac:dyDescent="0.25">
      <c r="A10" s="309"/>
      <c r="B10" s="310"/>
      <c r="C10" s="311"/>
      <c r="D10" s="41">
        <f>L6</f>
        <v>50</v>
      </c>
      <c r="E10" s="29" t="s">
        <v>33</v>
      </c>
      <c r="F10" s="30">
        <f>J6</f>
        <v>33</v>
      </c>
      <c r="G10" s="28">
        <f>L8</f>
        <v>50</v>
      </c>
      <c r="H10" s="29" t="s">
        <v>33</v>
      </c>
      <c r="I10" s="30">
        <f>J8</f>
        <v>12</v>
      </c>
      <c r="J10" s="42"/>
      <c r="K10" s="42"/>
      <c r="L10" s="42"/>
      <c r="M10" s="28">
        <f>M21</f>
        <v>50</v>
      </c>
      <c r="N10" s="29" t="s">
        <v>33</v>
      </c>
      <c r="O10" s="31">
        <f>O21</f>
        <v>19</v>
      </c>
      <c r="P10" s="32">
        <f>SUM(D10,G10,M10,)</f>
        <v>150</v>
      </c>
      <c r="Q10" s="33" t="s">
        <v>33</v>
      </c>
      <c r="R10" s="33">
        <f>SUM(I10,F10,O10,)</f>
        <v>64</v>
      </c>
      <c r="S10" s="312"/>
      <c r="T10" s="312"/>
      <c r="U10" s="312"/>
      <c r="V10" s="313"/>
      <c r="W10" s="314"/>
      <c r="X10" s="315"/>
      <c r="Y10" s="316"/>
      <c r="Z10" s="317"/>
      <c r="AA10" s="281"/>
      <c r="AB10" s="283"/>
    </row>
    <row r="11" spans="1:28" ht="25.2" customHeight="1" x14ac:dyDescent="0.25">
      <c r="A11" s="291" t="s">
        <v>38</v>
      </c>
      <c r="B11" s="293" t="s">
        <v>62</v>
      </c>
      <c r="C11" s="294"/>
      <c r="D11" s="34">
        <f>O5</f>
        <v>0</v>
      </c>
      <c r="E11" s="35" t="s">
        <v>33</v>
      </c>
      <c r="F11" s="36">
        <f>M5</f>
        <v>2</v>
      </c>
      <c r="G11" s="37">
        <f>O7</f>
        <v>0</v>
      </c>
      <c r="H11" s="35" t="s">
        <v>33</v>
      </c>
      <c r="I11" s="36">
        <f>M7</f>
        <v>2</v>
      </c>
      <c r="J11" s="37">
        <f>O9</f>
        <v>0</v>
      </c>
      <c r="K11" s="35" t="s">
        <v>33</v>
      </c>
      <c r="L11" s="36">
        <f>M9</f>
        <v>2</v>
      </c>
      <c r="M11" s="27"/>
      <c r="N11" s="27"/>
      <c r="O11" s="43"/>
      <c r="P11" s="39">
        <f>SUM(G11,J11,D11,)</f>
        <v>0</v>
      </c>
      <c r="Q11" s="40" t="s">
        <v>33</v>
      </c>
      <c r="R11" s="40">
        <f>SUM(I11,L11,F11,)</f>
        <v>6</v>
      </c>
      <c r="S11" s="297">
        <f>IF(D11-F11=2,3,IF(D11-F11=1,2,IF(F11-D11=1,1,0)))+IF(G11-I11=2,3,IF(G11-I11=1,2,IF(I11-G11=1,1,0)))+IF(J11-L11=2,3,IF(J11-L11=1,2,IF(L11-J11=1,1,0)))</f>
        <v>0</v>
      </c>
      <c r="T11" s="297"/>
      <c r="U11" s="297"/>
      <c r="V11" s="299">
        <f>P12/R12</f>
        <v>0.45695364238410596</v>
      </c>
      <c r="W11" s="301">
        <f>S11+V11</f>
        <v>0.45695364238410596</v>
      </c>
      <c r="X11" s="303">
        <f>RANK(W11,W5:W12)</f>
        <v>4</v>
      </c>
      <c r="Y11" s="304"/>
      <c r="Z11" s="305"/>
      <c r="AA11" s="281">
        <f>P12/R12</f>
        <v>0.45695364238410596</v>
      </c>
      <c r="AB11" s="283">
        <f>P11/R11</f>
        <v>0</v>
      </c>
    </row>
    <row r="12" spans="1:28" ht="25.2" customHeight="1" thickBot="1" x14ac:dyDescent="0.3">
      <c r="A12" s="292"/>
      <c r="B12" s="295"/>
      <c r="C12" s="296"/>
      <c r="D12" s="44">
        <f>O6</f>
        <v>14</v>
      </c>
      <c r="E12" s="45" t="s">
        <v>33</v>
      </c>
      <c r="F12" s="46">
        <f>M6</f>
        <v>50</v>
      </c>
      <c r="G12" s="47">
        <f>O8</f>
        <v>36</v>
      </c>
      <c r="H12" s="45" t="s">
        <v>33</v>
      </c>
      <c r="I12" s="46">
        <f>M8</f>
        <v>51</v>
      </c>
      <c r="J12" s="47">
        <f>O10</f>
        <v>19</v>
      </c>
      <c r="K12" s="45" t="s">
        <v>33</v>
      </c>
      <c r="L12" s="46">
        <f>M10</f>
        <v>50</v>
      </c>
      <c r="M12" s="48"/>
      <c r="N12" s="48"/>
      <c r="O12" s="49"/>
      <c r="P12" s="50">
        <f>SUM(G12,J12,D12,)</f>
        <v>69</v>
      </c>
      <c r="Q12" s="51" t="s">
        <v>33</v>
      </c>
      <c r="R12" s="51">
        <f>SUM(I12,L12,F12,)</f>
        <v>151</v>
      </c>
      <c r="S12" s="298"/>
      <c r="T12" s="298"/>
      <c r="U12" s="298"/>
      <c r="V12" s="300"/>
      <c r="W12" s="302"/>
      <c r="X12" s="306"/>
      <c r="Y12" s="307"/>
      <c r="Z12" s="308"/>
      <c r="AA12" s="282"/>
      <c r="AB12" s="284"/>
    </row>
    <row r="13" spans="1:28" ht="25.2" customHeight="1" x14ac:dyDescent="0.25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</row>
    <row r="14" spans="1:28" ht="16.2" thickBot="1" x14ac:dyDescent="0.3"/>
    <row r="15" spans="1:28" ht="30" customHeight="1" thickBot="1" x14ac:dyDescent="0.3">
      <c r="A15" s="52"/>
      <c r="B15" s="53" t="s">
        <v>40</v>
      </c>
      <c r="C15" s="286" t="s">
        <v>41</v>
      </c>
      <c r="D15" s="286"/>
      <c r="E15" s="286"/>
      <c r="F15" s="286"/>
      <c r="G15" s="286"/>
      <c r="H15" s="286"/>
      <c r="I15" s="287"/>
      <c r="J15" s="288" t="s">
        <v>42</v>
      </c>
      <c r="K15" s="289"/>
      <c r="L15" s="289"/>
      <c r="M15" s="289" t="s">
        <v>43</v>
      </c>
      <c r="N15" s="289"/>
      <c r="O15" s="289"/>
      <c r="P15" s="289" t="s">
        <v>44</v>
      </c>
      <c r="Q15" s="289"/>
      <c r="R15" s="289"/>
      <c r="S15" s="289" t="s">
        <v>45</v>
      </c>
      <c r="T15" s="289"/>
      <c r="U15" s="289"/>
      <c r="V15" s="54"/>
      <c r="W15" s="54"/>
      <c r="X15" s="289" t="s">
        <v>46</v>
      </c>
      <c r="Y15" s="289"/>
      <c r="Z15" s="290"/>
      <c r="AA15" s="55" t="s">
        <v>47</v>
      </c>
      <c r="AB15" s="56" t="s">
        <v>48</v>
      </c>
    </row>
    <row r="16" spans="1:28" ht="30" customHeight="1" x14ac:dyDescent="0.25">
      <c r="A16" s="57" t="s">
        <v>31</v>
      </c>
      <c r="B16" s="58" t="s">
        <v>49</v>
      </c>
      <c r="C16" s="59" t="str">
        <f>B5</f>
        <v>Český Krumlov</v>
      </c>
      <c r="D16" s="60" t="s">
        <v>50</v>
      </c>
      <c r="E16" s="278" t="str">
        <f>B11</f>
        <v>Přerov B</v>
      </c>
      <c r="F16" s="278"/>
      <c r="G16" s="278"/>
      <c r="H16" s="278"/>
      <c r="I16" s="278"/>
      <c r="J16" s="61">
        <f t="shared" ref="J16:J21" si="0">IF(P16&gt;R16,1,0)+IF(S16&gt;U16,1,0)+IF(X16&gt;Z16,1,0)</f>
        <v>2</v>
      </c>
      <c r="K16" s="62" t="s">
        <v>33</v>
      </c>
      <c r="L16" s="63">
        <f t="shared" ref="L16:L21" si="1">IF(R16&gt;P16,1,0)+IF(U16&gt;S16,1,0)+IF(Z16&gt;X16,1,0)</f>
        <v>0</v>
      </c>
      <c r="M16" s="64">
        <f t="shared" ref="M16:M21" si="2">P16+S16+X16</f>
        <v>50</v>
      </c>
      <c r="N16" s="65" t="s">
        <v>33</v>
      </c>
      <c r="O16" s="66">
        <f t="shared" ref="O16:O21" si="3">R16+U16+Z16</f>
        <v>14</v>
      </c>
      <c r="P16" s="67">
        <v>25</v>
      </c>
      <c r="Q16" s="65" t="s">
        <v>33</v>
      </c>
      <c r="R16" s="68">
        <v>7</v>
      </c>
      <c r="S16" s="67">
        <v>25</v>
      </c>
      <c r="T16" s="65" t="s">
        <v>33</v>
      </c>
      <c r="U16" s="68">
        <v>7</v>
      </c>
      <c r="V16" s="63"/>
      <c r="W16" s="63"/>
      <c r="X16" s="67"/>
      <c r="Y16" s="65" t="s">
        <v>33</v>
      </c>
      <c r="Z16" s="63"/>
      <c r="AA16" s="69" t="s">
        <v>30</v>
      </c>
      <c r="AB16" s="70"/>
    </row>
    <row r="17" spans="1:28" ht="30" customHeight="1" x14ac:dyDescent="0.25">
      <c r="A17" s="71" t="s">
        <v>34</v>
      </c>
      <c r="B17" s="72" t="s">
        <v>51</v>
      </c>
      <c r="C17" s="73" t="str">
        <f>B7</f>
        <v>Vyškov</v>
      </c>
      <c r="D17" s="74" t="s">
        <v>50</v>
      </c>
      <c r="E17" s="279" t="str">
        <f>B9</f>
        <v>Schweriner</v>
      </c>
      <c r="F17" s="279"/>
      <c r="G17" s="279"/>
      <c r="H17" s="279"/>
      <c r="I17" s="279"/>
      <c r="J17" s="75">
        <f t="shared" si="0"/>
        <v>0</v>
      </c>
      <c r="K17" s="76" t="s">
        <v>33</v>
      </c>
      <c r="L17" s="77">
        <f t="shared" si="1"/>
        <v>2</v>
      </c>
      <c r="M17" s="78">
        <f t="shared" si="2"/>
        <v>12</v>
      </c>
      <c r="N17" s="79" t="s">
        <v>33</v>
      </c>
      <c r="O17" s="80">
        <f t="shared" si="3"/>
        <v>50</v>
      </c>
      <c r="P17" s="81">
        <v>3</v>
      </c>
      <c r="Q17" s="79" t="s">
        <v>33</v>
      </c>
      <c r="R17" s="82">
        <v>25</v>
      </c>
      <c r="S17" s="81">
        <v>9</v>
      </c>
      <c r="T17" s="79" t="s">
        <v>33</v>
      </c>
      <c r="U17" s="82">
        <v>25</v>
      </c>
      <c r="V17" s="77"/>
      <c r="W17" s="77"/>
      <c r="X17" s="81"/>
      <c r="Y17" s="79" t="s">
        <v>33</v>
      </c>
      <c r="Z17" s="77"/>
      <c r="AA17" s="83" t="s">
        <v>30</v>
      </c>
      <c r="AB17" s="84"/>
    </row>
    <row r="18" spans="1:28" ht="30" customHeight="1" x14ac:dyDescent="0.25">
      <c r="A18" s="71" t="s">
        <v>36</v>
      </c>
      <c r="B18" s="72" t="s">
        <v>52</v>
      </c>
      <c r="C18" s="73" t="str">
        <f>B9</f>
        <v>Schweriner</v>
      </c>
      <c r="D18" s="74" t="s">
        <v>50</v>
      </c>
      <c r="E18" s="279" t="str">
        <f>B5</f>
        <v>Český Krumlov</v>
      </c>
      <c r="F18" s="279"/>
      <c r="G18" s="279"/>
      <c r="H18" s="279"/>
      <c r="I18" s="279"/>
      <c r="J18" s="75">
        <f t="shared" si="0"/>
        <v>2</v>
      </c>
      <c r="K18" s="76" t="s">
        <v>33</v>
      </c>
      <c r="L18" s="77">
        <f t="shared" si="1"/>
        <v>0</v>
      </c>
      <c r="M18" s="78">
        <f t="shared" si="2"/>
        <v>50</v>
      </c>
      <c r="N18" s="79" t="s">
        <v>33</v>
      </c>
      <c r="O18" s="80">
        <f t="shared" si="3"/>
        <v>33</v>
      </c>
      <c r="P18" s="85">
        <v>25</v>
      </c>
      <c r="Q18" s="86" t="s">
        <v>33</v>
      </c>
      <c r="R18" s="82">
        <v>18</v>
      </c>
      <c r="S18" s="81">
        <v>25</v>
      </c>
      <c r="T18" s="79" t="s">
        <v>33</v>
      </c>
      <c r="U18" s="82">
        <v>15</v>
      </c>
      <c r="V18" s="77"/>
      <c r="W18" s="77"/>
      <c r="X18" s="81"/>
      <c r="Y18" s="79" t="s">
        <v>33</v>
      </c>
      <c r="Z18" s="77"/>
      <c r="AA18" s="83" t="s">
        <v>30</v>
      </c>
      <c r="AB18" s="84"/>
    </row>
    <row r="19" spans="1:28" ht="30" customHeight="1" x14ac:dyDescent="0.25">
      <c r="A19" s="71" t="s">
        <v>38</v>
      </c>
      <c r="B19" s="72" t="s">
        <v>53</v>
      </c>
      <c r="C19" s="73" t="str">
        <f>B11</f>
        <v>Přerov B</v>
      </c>
      <c r="D19" s="74" t="s">
        <v>50</v>
      </c>
      <c r="E19" s="279" t="str">
        <f>B7</f>
        <v>Vyškov</v>
      </c>
      <c r="F19" s="279"/>
      <c r="G19" s="279"/>
      <c r="H19" s="279"/>
      <c r="I19" s="279"/>
      <c r="J19" s="75">
        <f t="shared" si="0"/>
        <v>0</v>
      </c>
      <c r="K19" s="76" t="s">
        <v>33</v>
      </c>
      <c r="L19" s="77">
        <f t="shared" si="1"/>
        <v>2</v>
      </c>
      <c r="M19" s="78">
        <f t="shared" si="2"/>
        <v>36</v>
      </c>
      <c r="N19" s="79" t="s">
        <v>33</v>
      </c>
      <c r="O19" s="80">
        <f t="shared" si="3"/>
        <v>51</v>
      </c>
      <c r="P19" s="81">
        <v>12</v>
      </c>
      <c r="Q19" s="79" t="s">
        <v>33</v>
      </c>
      <c r="R19" s="82">
        <v>25</v>
      </c>
      <c r="S19" s="81">
        <v>24</v>
      </c>
      <c r="T19" s="79" t="s">
        <v>33</v>
      </c>
      <c r="U19" s="82">
        <v>26</v>
      </c>
      <c r="V19" s="77"/>
      <c r="W19" s="77"/>
      <c r="X19" s="81"/>
      <c r="Y19" s="79" t="s">
        <v>33</v>
      </c>
      <c r="Z19" s="77"/>
      <c r="AA19" s="83" t="s">
        <v>30</v>
      </c>
      <c r="AB19" s="84"/>
    </row>
    <row r="20" spans="1:28" ht="30" customHeight="1" x14ac:dyDescent="0.25">
      <c r="A20" s="71" t="s">
        <v>54</v>
      </c>
      <c r="B20" s="72" t="s">
        <v>55</v>
      </c>
      <c r="C20" s="73" t="str">
        <f>B5</f>
        <v>Český Krumlov</v>
      </c>
      <c r="D20" s="74" t="s">
        <v>50</v>
      </c>
      <c r="E20" s="279" t="str">
        <f>B7</f>
        <v>Vyškov</v>
      </c>
      <c r="F20" s="279"/>
      <c r="G20" s="279"/>
      <c r="H20" s="279"/>
      <c r="I20" s="279"/>
      <c r="J20" s="75">
        <f t="shared" si="0"/>
        <v>2</v>
      </c>
      <c r="K20" s="76" t="s">
        <v>33</v>
      </c>
      <c r="L20" s="77">
        <f t="shared" si="1"/>
        <v>0</v>
      </c>
      <c r="M20" s="78">
        <f t="shared" si="2"/>
        <v>50</v>
      </c>
      <c r="N20" s="79" t="s">
        <v>33</v>
      </c>
      <c r="O20" s="80">
        <f t="shared" si="3"/>
        <v>23</v>
      </c>
      <c r="P20" s="85">
        <v>25</v>
      </c>
      <c r="Q20" s="79" t="s">
        <v>33</v>
      </c>
      <c r="R20" s="82">
        <v>10</v>
      </c>
      <c r="S20" s="81">
        <v>25</v>
      </c>
      <c r="T20" s="79" t="s">
        <v>33</v>
      </c>
      <c r="U20" s="82">
        <v>13</v>
      </c>
      <c r="V20" s="77"/>
      <c r="W20" s="77"/>
      <c r="X20" s="81"/>
      <c r="Y20" s="79" t="s">
        <v>33</v>
      </c>
      <c r="Z20" s="77"/>
      <c r="AA20" s="83" t="s">
        <v>30</v>
      </c>
      <c r="AB20" s="84"/>
    </row>
    <row r="21" spans="1:28" ht="30" customHeight="1" thickBot="1" x14ac:dyDescent="0.3">
      <c r="A21" s="87" t="s">
        <v>56</v>
      </c>
      <c r="B21" s="88" t="s">
        <v>57</v>
      </c>
      <c r="C21" s="89" t="str">
        <f>B9</f>
        <v>Schweriner</v>
      </c>
      <c r="D21" s="90" t="s">
        <v>50</v>
      </c>
      <c r="E21" s="280" t="str">
        <f>B11</f>
        <v>Přerov B</v>
      </c>
      <c r="F21" s="280"/>
      <c r="G21" s="280"/>
      <c r="H21" s="280"/>
      <c r="I21" s="280"/>
      <c r="J21" s="91">
        <f t="shared" si="0"/>
        <v>2</v>
      </c>
      <c r="K21" s="92" t="s">
        <v>33</v>
      </c>
      <c r="L21" s="93">
        <f t="shared" si="1"/>
        <v>0</v>
      </c>
      <c r="M21" s="94">
        <f t="shared" si="2"/>
        <v>50</v>
      </c>
      <c r="N21" s="95" t="s">
        <v>33</v>
      </c>
      <c r="O21" s="96">
        <f t="shared" si="3"/>
        <v>19</v>
      </c>
      <c r="P21" s="97">
        <v>25</v>
      </c>
      <c r="Q21" s="98" t="s">
        <v>33</v>
      </c>
      <c r="R21" s="99">
        <v>11</v>
      </c>
      <c r="S21" s="97">
        <v>25</v>
      </c>
      <c r="T21" s="98" t="s">
        <v>33</v>
      </c>
      <c r="U21" s="99">
        <v>8</v>
      </c>
      <c r="V21" s="100"/>
      <c r="W21" s="100"/>
      <c r="X21" s="97"/>
      <c r="Y21" s="98" t="s">
        <v>33</v>
      </c>
      <c r="Z21" s="100"/>
      <c r="AA21" s="101" t="s">
        <v>30</v>
      </c>
      <c r="AB21" s="102"/>
    </row>
  </sheetData>
  <mergeCells count="57">
    <mergeCell ref="A1:AB1"/>
    <mergeCell ref="A3:C3"/>
    <mergeCell ref="D3:F4"/>
    <mergeCell ref="G3:I4"/>
    <mergeCell ref="J3:L4"/>
    <mergeCell ref="M3:O4"/>
    <mergeCell ref="P3:R4"/>
    <mergeCell ref="S3:U4"/>
    <mergeCell ref="X3:Z4"/>
    <mergeCell ref="AA3:AA4"/>
    <mergeCell ref="AB3:AB4"/>
    <mergeCell ref="A4:C4"/>
    <mergeCell ref="A5:A6"/>
    <mergeCell ref="B5:C6"/>
    <mergeCell ref="S5:U6"/>
    <mergeCell ref="V5:V6"/>
    <mergeCell ref="W5:W6"/>
    <mergeCell ref="X5:Z6"/>
    <mergeCell ref="AA5:AA6"/>
    <mergeCell ref="AB5:AB6"/>
    <mergeCell ref="AA7:AA8"/>
    <mergeCell ref="AB7:AB8"/>
    <mergeCell ref="A9:A10"/>
    <mergeCell ref="B9:C10"/>
    <mergeCell ref="S9:U10"/>
    <mergeCell ref="V9:V10"/>
    <mergeCell ref="W9:W10"/>
    <mergeCell ref="X9:Z10"/>
    <mergeCell ref="AA9:AA10"/>
    <mergeCell ref="AB9:AB10"/>
    <mergeCell ref="A7:A8"/>
    <mergeCell ref="B7:C8"/>
    <mergeCell ref="S7:U8"/>
    <mergeCell ref="V7:V8"/>
    <mergeCell ref="W7:W8"/>
    <mergeCell ref="X7:Z8"/>
    <mergeCell ref="E21:I21"/>
    <mergeCell ref="AA11:AA12"/>
    <mergeCell ref="AB11:AB12"/>
    <mergeCell ref="A13:AB13"/>
    <mergeCell ref="C15:I15"/>
    <mergeCell ref="J15:L15"/>
    <mergeCell ref="M15:O15"/>
    <mergeCell ref="P15:R15"/>
    <mergeCell ref="S15:U15"/>
    <mergeCell ref="X15:Z15"/>
    <mergeCell ref="A11:A12"/>
    <mergeCell ref="B11:C12"/>
    <mergeCell ref="S11:U12"/>
    <mergeCell ref="V11:V12"/>
    <mergeCell ref="W11:W12"/>
    <mergeCell ref="X11:Z12"/>
    <mergeCell ref="E16:I16"/>
    <mergeCell ref="E17:I17"/>
    <mergeCell ref="E18:I18"/>
    <mergeCell ref="E19:I19"/>
    <mergeCell ref="E20:I20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21"/>
  <sheetViews>
    <sheetView zoomScale="75" zoomScaleNormal="75" workbookViewId="0">
      <selection activeCell="A13" sqref="A13:AB13"/>
    </sheetView>
  </sheetViews>
  <sheetFormatPr defaultColWidth="9.109375" defaultRowHeight="15.6" x14ac:dyDescent="0.25"/>
  <cols>
    <col min="1" max="1" width="3.5546875" style="14" customWidth="1"/>
    <col min="2" max="2" width="9" style="14" customWidth="1"/>
    <col min="3" max="3" width="14.33203125" style="14" customWidth="1"/>
    <col min="4" max="4" width="3.88671875" style="14" customWidth="1"/>
    <col min="5" max="5" width="1.6640625" style="14" customWidth="1"/>
    <col min="6" max="7" width="3.88671875" style="14" customWidth="1"/>
    <col min="8" max="8" width="1.6640625" style="14" customWidth="1"/>
    <col min="9" max="10" width="3.88671875" style="14" customWidth="1"/>
    <col min="11" max="11" width="1.6640625" style="14" customWidth="1"/>
    <col min="12" max="13" width="3.88671875" style="14" customWidth="1"/>
    <col min="14" max="14" width="1.6640625" style="14" customWidth="1"/>
    <col min="15" max="16" width="3.88671875" style="14" customWidth="1"/>
    <col min="17" max="17" width="1.6640625" style="14" customWidth="1"/>
    <col min="18" max="19" width="3.88671875" style="14" customWidth="1"/>
    <col min="20" max="20" width="1.6640625" style="14" customWidth="1"/>
    <col min="21" max="21" width="3.88671875" style="14" customWidth="1"/>
    <col min="22" max="23" width="3.88671875" style="14" hidden="1" customWidth="1"/>
    <col min="24" max="24" width="3.88671875" style="14" customWidth="1"/>
    <col min="25" max="25" width="1.6640625" style="14" customWidth="1"/>
    <col min="26" max="26" width="3.88671875" style="14" customWidth="1"/>
    <col min="27" max="28" width="4.5546875" style="14" customWidth="1"/>
    <col min="29" max="16384" width="9.109375" style="14"/>
  </cols>
  <sheetData>
    <row r="1" spans="1:28" ht="25.8" x14ac:dyDescent="0.25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</row>
    <row r="2" spans="1:28" ht="16.2" thickBot="1" x14ac:dyDescent="0.3">
      <c r="AA2" s="15"/>
      <c r="AB2" s="15"/>
    </row>
    <row r="3" spans="1:28" ht="57.9" customHeight="1" x14ac:dyDescent="0.25">
      <c r="A3" s="359" t="s">
        <v>24</v>
      </c>
      <c r="B3" s="360"/>
      <c r="C3" s="360"/>
      <c r="D3" s="339" t="str">
        <f>B5</f>
        <v>Přerov A</v>
      </c>
      <c r="E3" s="340"/>
      <c r="F3" s="340"/>
      <c r="G3" s="340" t="str">
        <f>B7</f>
        <v>Krnov</v>
      </c>
      <c r="H3" s="340"/>
      <c r="I3" s="340"/>
      <c r="J3" s="340" t="str">
        <f>B9</f>
        <v>Čadca</v>
      </c>
      <c r="K3" s="340"/>
      <c r="L3" s="340"/>
      <c r="M3" s="340" t="str">
        <f>B11</f>
        <v>Olomouc</v>
      </c>
      <c r="N3" s="340"/>
      <c r="O3" s="340"/>
      <c r="P3" s="343" t="s">
        <v>25</v>
      </c>
      <c r="Q3" s="344"/>
      <c r="R3" s="344"/>
      <c r="S3" s="344" t="s">
        <v>26</v>
      </c>
      <c r="T3" s="344"/>
      <c r="U3" s="344"/>
      <c r="V3" s="16"/>
      <c r="W3" s="16"/>
      <c r="X3" s="344" t="s">
        <v>27</v>
      </c>
      <c r="Y3" s="344"/>
      <c r="Z3" s="347"/>
      <c r="AA3" s="349" t="s">
        <v>28</v>
      </c>
      <c r="AB3" s="318" t="s">
        <v>29</v>
      </c>
    </row>
    <row r="4" spans="1:28" ht="58.2" customHeight="1" thickBot="1" x14ac:dyDescent="0.3">
      <c r="A4" s="357" t="s">
        <v>63</v>
      </c>
      <c r="B4" s="358"/>
      <c r="C4" s="358"/>
      <c r="D4" s="341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5"/>
      <c r="Q4" s="346"/>
      <c r="R4" s="346"/>
      <c r="S4" s="346"/>
      <c r="T4" s="346"/>
      <c r="U4" s="346"/>
      <c r="V4" s="17"/>
      <c r="W4" s="17"/>
      <c r="X4" s="346"/>
      <c r="Y4" s="346"/>
      <c r="Z4" s="348"/>
      <c r="AA4" s="350"/>
      <c r="AB4" s="319"/>
    </row>
    <row r="5" spans="1:28" ht="25.2" customHeight="1" x14ac:dyDescent="0.25">
      <c r="A5" s="322" t="s">
        <v>31</v>
      </c>
      <c r="B5" s="353" t="s">
        <v>64</v>
      </c>
      <c r="C5" s="354"/>
      <c r="D5" s="18"/>
      <c r="E5" s="19"/>
      <c r="F5" s="19"/>
      <c r="G5" s="20">
        <f>J20</f>
        <v>2</v>
      </c>
      <c r="H5" s="21" t="s">
        <v>33</v>
      </c>
      <c r="I5" s="22">
        <f>L20</f>
        <v>0</v>
      </c>
      <c r="J5" s="20">
        <f>L18</f>
        <v>0</v>
      </c>
      <c r="K5" s="21" t="s">
        <v>33</v>
      </c>
      <c r="L5" s="22">
        <f>J18</f>
        <v>2</v>
      </c>
      <c r="M5" s="20">
        <f>J16</f>
        <v>2</v>
      </c>
      <c r="N5" s="21" t="s">
        <v>33</v>
      </c>
      <c r="O5" s="23">
        <f>L16</f>
        <v>0</v>
      </c>
      <c r="P5" s="24">
        <f>SUM(G5,J5,M5,)</f>
        <v>4</v>
      </c>
      <c r="Q5" s="25" t="s">
        <v>33</v>
      </c>
      <c r="R5" s="25">
        <f>SUM(I5,L5,O5,)</f>
        <v>2</v>
      </c>
      <c r="S5" s="327">
        <f>IF(G5-I5=2,3,IF(G5-I5=1,2,IF(I5-G5=1,1,0)))+IF(J5-L5=2,3,IF(J5-L5=1,2,IF(L5-J5=1,1,0)))+IF(M5-O5=2,3,IF(M5-O5=1,2,IF(O5-M5=1,1,0)))</f>
        <v>6</v>
      </c>
      <c r="T5" s="327"/>
      <c r="U5" s="327"/>
      <c r="V5" s="328">
        <f>P6/R6</f>
        <v>1.287037037037037</v>
      </c>
      <c r="W5" s="329">
        <f>S5+V5</f>
        <v>7.2870370370370372</v>
      </c>
      <c r="X5" s="330">
        <f>RANK(W5,W5:W12)</f>
        <v>2</v>
      </c>
      <c r="Y5" s="330"/>
      <c r="Z5" s="331"/>
      <c r="AA5" s="334">
        <f>P6/R6</f>
        <v>1.287037037037037</v>
      </c>
      <c r="AB5" s="335">
        <f>P5/R5</f>
        <v>2</v>
      </c>
    </row>
    <row r="6" spans="1:28" ht="25.2" customHeight="1" x14ac:dyDescent="0.25">
      <c r="A6" s="309"/>
      <c r="B6" s="310"/>
      <c r="C6" s="311"/>
      <c r="D6" s="26"/>
      <c r="E6" s="27"/>
      <c r="F6" s="27"/>
      <c r="G6" s="28">
        <f>M20</f>
        <v>50</v>
      </c>
      <c r="H6" s="29" t="s">
        <v>33</v>
      </c>
      <c r="I6" s="30">
        <f>O20</f>
        <v>36</v>
      </c>
      <c r="J6" s="28">
        <f>O18</f>
        <v>39</v>
      </c>
      <c r="K6" s="29" t="s">
        <v>33</v>
      </c>
      <c r="L6" s="30">
        <f>M18</f>
        <v>50</v>
      </c>
      <c r="M6" s="28">
        <f>M16</f>
        <v>50</v>
      </c>
      <c r="N6" s="29" t="s">
        <v>33</v>
      </c>
      <c r="O6" s="31">
        <f>O16</f>
        <v>22</v>
      </c>
      <c r="P6" s="32">
        <f>SUM(G6,J6,M6,)</f>
        <v>139</v>
      </c>
      <c r="Q6" s="33" t="s">
        <v>33</v>
      </c>
      <c r="R6" s="33">
        <f>SUM(I6,L6,O6,)</f>
        <v>108</v>
      </c>
      <c r="S6" s="312"/>
      <c r="T6" s="312"/>
      <c r="U6" s="312"/>
      <c r="V6" s="313"/>
      <c r="W6" s="314"/>
      <c r="X6" s="332"/>
      <c r="Y6" s="332"/>
      <c r="Z6" s="333"/>
      <c r="AA6" s="281"/>
      <c r="AB6" s="283"/>
    </row>
    <row r="7" spans="1:28" ht="25.2" customHeight="1" x14ac:dyDescent="0.25">
      <c r="A7" s="291" t="s">
        <v>34</v>
      </c>
      <c r="B7" s="293" t="s">
        <v>65</v>
      </c>
      <c r="C7" s="294"/>
      <c r="D7" s="34">
        <f>I5</f>
        <v>0</v>
      </c>
      <c r="E7" s="35" t="s">
        <v>33</v>
      </c>
      <c r="F7" s="36">
        <f>G5</f>
        <v>2</v>
      </c>
      <c r="G7" s="27"/>
      <c r="H7" s="27"/>
      <c r="I7" s="27"/>
      <c r="J7" s="37">
        <f>J17</f>
        <v>0</v>
      </c>
      <c r="K7" s="35" t="s">
        <v>33</v>
      </c>
      <c r="L7" s="36">
        <f>L17</f>
        <v>2</v>
      </c>
      <c r="M7" s="37">
        <f>L19</f>
        <v>2</v>
      </c>
      <c r="N7" s="35" t="s">
        <v>33</v>
      </c>
      <c r="O7" s="38">
        <f>J19</f>
        <v>0</v>
      </c>
      <c r="P7" s="39">
        <f>SUM(D7,J7,M7,)</f>
        <v>2</v>
      </c>
      <c r="Q7" s="40" t="s">
        <v>33</v>
      </c>
      <c r="R7" s="40">
        <f>SUM(F7,L7,O7,)</f>
        <v>4</v>
      </c>
      <c r="S7" s="312">
        <f>IF(D7-F7=2,3,IF(D7-F7=1,2,IF(F7-D7=1,1,0)))+IF(J7-L7=2,3,IF(J7-L7=1,2,IF(L7-J7=1,1,0)))+IF(M7-O7=2,3,IF(M7-O7=1,2,IF(O7-M7=1,1,0)))</f>
        <v>3</v>
      </c>
      <c r="T7" s="312"/>
      <c r="U7" s="312"/>
      <c r="V7" s="313">
        <f>P8/R8</f>
        <v>0.9375</v>
      </c>
      <c r="W7" s="301">
        <f>S7+V7</f>
        <v>3.9375</v>
      </c>
      <c r="X7" s="303">
        <f>RANK(W7,W5:W12)</f>
        <v>3</v>
      </c>
      <c r="Y7" s="304"/>
      <c r="Z7" s="305"/>
      <c r="AA7" s="281">
        <f>P8/R8</f>
        <v>0.9375</v>
      </c>
      <c r="AB7" s="283">
        <f>P7/R7</f>
        <v>0.5</v>
      </c>
    </row>
    <row r="8" spans="1:28" ht="25.2" customHeight="1" x14ac:dyDescent="0.25">
      <c r="A8" s="309"/>
      <c r="B8" s="310"/>
      <c r="C8" s="311"/>
      <c r="D8" s="41">
        <f>I6</f>
        <v>36</v>
      </c>
      <c r="E8" s="29" t="s">
        <v>33</v>
      </c>
      <c r="F8" s="30">
        <f>G6</f>
        <v>50</v>
      </c>
      <c r="G8" s="42"/>
      <c r="H8" s="42"/>
      <c r="I8" s="42"/>
      <c r="J8" s="28">
        <f>M17</f>
        <v>34</v>
      </c>
      <c r="K8" s="29" t="s">
        <v>33</v>
      </c>
      <c r="L8" s="30">
        <f>O17</f>
        <v>50</v>
      </c>
      <c r="M8" s="28">
        <f>O19</f>
        <v>50</v>
      </c>
      <c r="N8" s="29" t="s">
        <v>33</v>
      </c>
      <c r="O8" s="31">
        <f>M19</f>
        <v>28</v>
      </c>
      <c r="P8" s="32">
        <f>SUM(D8,J8,M8,)</f>
        <v>120</v>
      </c>
      <c r="Q8" s="33" t="s">
        <v>33</v>
      </c>
      <c r="R8" s="33">
        <f>SUM(F8,L8,O8,)</f>
        <v>128</v>
      </c>
      <c r="S8" s="312"/>
      <c r="T8" s="312"/>
      <c r="U8" s="312"/>
      <c r="V8" s="313"/>
      <c r="W8" s="314"/>
      <c r="X8" s="315"/>
      <c r="Y8" s="316"/>
      <c r="Z8" s="317"/>
      <c r="AA8" s="281"/>
      <c r="AB8" s="283"/>
    </row>
    <row r="9" spans="1:28" ht="25.2" customHeight="1" x14ac:dyDescent="0.25">
      <c r="A9" s="291" t="s">
        <v>36</v>
      </c>
      <c r="B9" s="293" t="s">
        <v>66</v>
      </c>
      <c r="C9" s="294"/>
      <c r="D9" s="34">
        <f>L5</f>
        <v>2</v>
      </c>
      <c r="E9" s="35" t="s">
        <v>33</v>
      </c>
      <c r="F9" s="36">
        <f>J5</f>
        <v>0</v>
      </c>
      <c r="G9" s="37">
        <f>L7</f>
        <v>2</v>
      </c>
      <c r="H9" s="35" t="s">
        <v>33</v>
      </c>
      <c r="I9" s="36">
        <f>J7</f>
        <v>0</v>
      </c>
      <c r="J9" s="27"/>
      <c r="K9" s="27"/>
      <c r="L9" s="27"/>
      <c r="M9" s="37">
        <f>J21</f>
        <v>2</v>
      </c>
      <c r="N9" s="35" t="s">
        <v>33</v>
      </c>
      <c r="O9" s="38">
        <f>L21</f>
        <v>0</v>
      </c>
      <c r="P9" s="39">
        <f>SUM(D9,G9,M9,)</f>
        <v>6</v>
      </c>
      <c r="Q9" s="40" t="s">
        <v>33</v>
      </c>
      <c r="R9" s="40">
        <f>SUM(I9,F9,O9,)</f>
        <v>0</v>
      </c>
      <c r="S9" s="312">
        <f>IF(D9-F9=2,3,IF(D9-F9=1,2,IF(F9-D9=1,1,0)))+IF(G9-I9=2,3,IF(G9-I9=1,2,IF(I9-G9=1,1,0)))+IF(M9-O9=2,3,IF(M9-O9=1,2,IF(O9-M9=1,1,0)))</f>
        <v>9</v>
      </c>
      <c r="T9" s="312"/>
      <c r="U9" s="312"/>
      <c r="V9" s="313">
        <f>P10/R10</f>
        <v>1.5306122448979591</v>
      </c>
      <c r="W9" s="301">
        <f>S9+V9</f>
        <v>10.530612244897959</v>
      </c>
      <c r="X9" s="303">
        <f>RANK(W9,W5:W12)</f>
        <v>1</v>
      </c>
      <c r="Y9" s="304"/>
      <c r="Z9" s="305"/>
      <c r="AA9" s="281">
        <f>P10/R10</f>
        <v>1.5306122448979591</v>
      </c>
      <c r="AB9" s="283" t="e">
        <f>P9/R9</f>
        <v>#DIV/0!</v>
      </c>
    </row>
    <row r="10" spans="1:28" ht="25.2" customHeight="1" x14ac:dyDescent="0.25">
      <c r="A10" s="309"/>
      <c r="B10" s="310"/>
      <c r="C10" s="311"/>
      <c r="D10" s="41">
        <f>L6</f>
        <v>50</v>
      </c>
      <c r="E10" s="29" t="s">
        <v>33</v>
      </c>
      <c r="F10" s="30">
        <f>J6</f>
        <v>39</v>
      </c>
      <c r="G10" s="28">
        <f>L8</f>
        <v>50</v>
      </c>
      <c r="H10" s="29" t="s">
        <v>33</v>
      </c>
      <c r="I10" s="30">
        <f>J8</f>
        <v>34</v>
      </c>
      <c r="J10" s="42"/>
      <c r="K10" s="42"/>
      <c r="L10" s="42"/>
      <c r="M10" s="28">
        <f>M21</f>
        <v>50</v>
      </c>
      <c r="N10" s="29" t="s">
        <v>33</v>
      </c>
      <c r="O10" s="31">
        <f>O21</f>
        <v>25</v>
      </c>
      <c r="P10" s="32">
        <f>SUM(D10,G10,M10,)</f>
        <v>150</v>
      </c>
      <c r="Q10" s="33" t="s">
        <v>33</v>
      </c>
      <c r="R10" s="33">
        <f>SUM(I10,F10,O10,)</f>
        <v>98</v>
      </c>
      <c r="S10" s="312"/>
      <c r="T10" s="312"/>
      <c r="U10" s="312"/>
      <c r="V10" s="313"/>
      <c r="W10" s="314"/>
      <c r="X10" s="315"/>
      <c r="Y10" s="316"/>
      <c r="Z10" s="317"/>
      <c r="AA10" s="281"/>
      <c r="AB10" s="283"/>
    </row>
    <row r="11" spans="1:28" ht="25.2" customHeight="1" x14ac:dyDescent="0.25">
      <c r="A11" s="291" t="s">
        <v>38</v>
      </c>
      <c r="B11" s="293" t="s">
        <v>67</v>
      </c>
      <c r="C11" s="294"/>
      <c r="D11" s="34">
        <f>O5</f>
        <v>0</v>
      </c>
      <c r="E11" s="35" t="s">
        <v>33</v>
      </c>
      <c r="F11" s="36">
        <f>M5</f>
        <v>2</v>
      </c>
      <c r="G11" s="37">
        <f>O7</f>
        <v>0</v>
      </c>
      <c r="H11" s="35" t="s">
        <v>33</v>
      </c>
      <c r="I11" s="36">
        <f>M7</f>
        <v>2</v>
      </c>
      <c r="J11" s="37">
        <f>O9</f>
        <v>0</v>
      </c>
      <c r="K11" s="35" t="s">
        <v>33</v>
      </c>
      <c r="L11" s="36">
        <f>M9</f>
        <v>2</v>
      </c>
      <c r="M11" s="27"/>
      <c r="N11" s="27"/>
      <c r="O11" s="43"/>
      <c r="P11" s="39">
        <f>SUM(G11,J11,D11,)</f>
        <v>0</v>
      </c>
      <c r="Q11" s="40" t="s">
        <v>33</v>
      </c>
      <c r="R11" s="40">
        <f>SUM(I11,L11,F11,)</f>
        <v>6</v>
      </c>
      <c r="S11" s="297">
        <f>IF(D11-F11=2,3,IF(D11-F11=1,2,IF(F11-D11=1,1,0)))+IF(G11-I11=2,3,IF(G11-I11=1,2,IF(I11-G11=1,1,0)))+IF(J11-L11=2,3,IF(J11-L11=1,2,IF(L11-J11=1,1,0)))</f>
        <v>0</v>
      </c>
      <c r="T11" s="297"/>
      <c r="U11" s="297"/>
      <c r="V11" s="299">
        <f>P12/R12</f>
        <v>0.5</v>
      </c>
      <c r="W11" s="301">
        <f>S11+V11</f>
        <v>0.5</v>
      </c>
      <c r="X11" s="303">
        <f>RANK(W11,W5:W12)</f>
        <v>4</v>
      </c>
      <c r="Y11" s="304"/>
      <c r="Z11" s="305"/>
      <c r="AA11" s="281">
        <f>P12/R12</f>
        <v>0.5</v>
      </c>
      <c r="AB11" s="283">
        <f>P11/R11</f>
        <v>0</v>
      </c>
    </row>
    <row r="12" spans="1:28" ht="25.2" customHeight="1" thickBot="1" x14ac:dyDescent="0.3">
      <c r="A12" s="292"/>
      <c r="B12" s="295"/>
      <c r="C12" s="296"/>
      <c r="D12" s="44">
        <f>O6</f>
        <v>22</v>
      </c>
      <c r="E12" s="45" t="s">
        <v>33</v>
      </c>
      <c r="F12" s="46">
        <f>M6</f>
        <v>50</v>
      </c>
      <c r="G12" s="47">
        <f>O8</f>
        <v>28</v>
      </c>
      <c r="H12" s="45" t="s">
        <v>33</v>
      </c>
      <c r="I12" s="46">
        <f>M8</f>
        <v>50</v>
      </c>
      <c r="J12" s="47">
        <f>O10</f>
        <v>25</v>
      </c>
      <c r="K12" s="45" t="s">
        <v>33</v>
      </c>
      <c r="L12" s="46">
        <f>M10</f>
        <v>50</v>
      </c>
      <c r="M12" s="48"/>
      <c r="N12" s="48"/>
      <c r="O12" s="49"/>
      <c r="P12" s="50">
        <f>SUM(G12,J12,D12,)</f>
        <v>75</v>
      </c>
      <c r="Q12" s="51" t="s">
        <v>33</v>
      </c>
      <c r="R12" s="51">
        <f>SUM(I12,L12,F12,)</f>
        <v>150</v>
      </c>
      <c r="S12" s="298"/>
      <c r="T12" s="298"/>
      <c r="U12" s="298"/>
      <c r="V12" s="300"/>
      <c r="W12" s="302"/>
      <c r="X12" s="306"/>
      <c r="Y12" s="307"/>
      <c r="Z12" s="308"/>
      <c r="AA12" s="282"/>
      <c r="AB12" s="284"/>
    </row>
    <row r="13" spans="1:28" ht="25.2" customHeight="1" x14ac:dyDescent="0.25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</row>
    <row r="14" spans="1:28" ht="16.2" thickBot="1" x14ac:dyDescent="0.3"/>
    <row r="15" spans="1:28" ht="30" customHeight="1" thickBot="1" x14ac:dyDescent="0.3">
      <c r="A15" s="52"/>
      <c r="B15" s="53" t="s">
        <v>40</v>
      </c>
      <c r="C15" s="286" t="s">
        <v>41</v>
      </c>
      <c r="D15" s="286"/>
      <c r="E15" s="286"/>
      <c r="F15" s="286"/>
      <c r="G15" s="286"/>
      <c r="H15" s="286"/>
      <c r="I15" s="287"/>
      <c r="J15" s="288" t="s">
        <v>42</v>
      </c>
      <c r="K15" s="289"/>
      <c r="L15" s="289"/>
      <c r="M15" s="289" t="s">
        <v>43</v>
      </c>
      <c r="N15" s="289"/>
      <c r="O15" s="289"/>
      <c r="P15" s="289" t="s">
        <v>44</v>
      </c>
      <c r="Q15" s="289"/>
      <c r="R15" s="289"/>
      <c r="S15" s="289" t="s">
        <v>45</v>
      </c>
      <c r="T15" s="289"/>
      <c r="U15" s="289"/>
      <c r="V15" s="54"/>
      <c r="W15" s="54"/>
      <c r="X15" s="289" t="s">
        <v>46</v>
      </c>
      <c r="Y15" s="289"/>
      <c r="Z15" s="290"/>
      <c r="AA15" s="55" t="s">
        <v>47</v>
      </c>
      <c r="AB15" s="56" t="s">
        <v>48</v>
      </c>
    </row>
    <row r="16" spans="1:28" ht="30" customHeight="1" x14ac:dyDescent="0.25">
      <c r="A16" s="57" t="s">
        <v>31</v>
      </c>
      <c r="B16" s="58" t="s">
        <v>49</v>
      </c>
      <c r="C16" s="59" t="str">
        <f>B5</f>
        <v>Přerov A</v>
      </c>
      <c r="D16" s="60" t="s">
        <v>50</v>
      </c>
      <c r="E16" s="278" t="str">
        <f>B11</f>
        <v>Olomouc</v>
      </c>
      <c r="F16" s="278"/>
      <c r="G16" s="278"/>
      <c r="H16" s="278"/>
      <c r="I16" s="278"/>
      <c r="J16" s="61">
        <f t="shared" ref="J16:J21" si="0">IF(P16&gt;R16,1,0)+IF(S16&gt;U16,1,0)+IF(X16&gt;Z16,1,0)</f>
        <v>2</v>
      </c>
      <c r="K16" s="62" t="s">
        <v>33</v>
      </c>
      <c r="L16" s="63">
        <f t="shared" ref="L16:L21" si="1">IF(R16&gt;P16,1,0)+IF(U16&gt;S16,1,0)+IF(Z16&gt;X16,1,0)</f>
        <v>0</v>
      </c>
      <c r="M16" s="64">
        <f t="shared" ref="M16:M21" si="2">P16+S16+X16</f>
        <v>50</v>
      </c>
      <c r="N16" s="65" t="s">
        <v>33</v>
      </c>
      <c r="O16" s="66">
        <f t="shared" ref="O16:O21" si="3">R16+U16+Z16</f>
        <v>22</v>
      </c>
      <c r="P16" s="67">
        <v>25</v>
      </c>
      <c r="Q16" s="65" t="s">
        <v>33</v>
      </c>
      <c r="R16" s="68">
        <v>14</v>
      </c>
      <c r="S16" s="67">
        <v>25</v>
      </c>
      <c r="T16" s="65" t="s">
        <v>33</v>
      </c>
      <c r="U16" s="68">
        <v>8</v>
      </c>
      <c r="V16" s="63"/>
      <c r="W16" s="63"/>
      <c r="X16" s="67"/>
      <c r="Y16" s="65" t="s">
        <v>33</v>
      </c>
      <c r="Z16" s="63"/>
      <c r="AA16" s="69" t="s">
        <v>30</v>
      </c>
      <c r="AB16" s="70"/>
    </row>
    <row r="17" spans="1:28" ht="30" customHeight="1" x14ac:dyDescent="0.25">
      <c r="A17" s="71" t="s">
        <v>34</v>
      </c>
      <c r="B17" s="72" t="s">
        <v>51</v>
      </c>
      <c r="C17" s="73" t="str">
        <f>B7</f>
        <v>Krnov</v>
      </c>
      <c r="D17" s="74" t="s">
        <v>50</v>
      </c>
      <c r="E17" s="279" t="str">
        <f>B9</f>
        <v>Čadca</v>
      </c>
      <c r="F17" s="279"/>
      <c r="G17" s="279"/>
      <c r="H17" s="279"/>
      <c r="I17" s="279"/>
      <c r="J17" s="75">
        <f t="shared" si="0"/>
        <v>0</v>
      </c>
      <c r="K17" s="76" t="s">
        <v>33</v>
      </c>
      <c r="L17" s="77">
        <f t="shared" si="1"/>
        <v>2</v>
      </c>
      <c r="M17" s="78">
        <f t="shared" si="2"/>
        <v>34</v>
      </c>
      <c r="N17" s="79" t="s">
        <v>33</v>
      </c>
      <c r="O17" s="80">
        <f t="shared" si="3"/>
        <v>50</v>
      </c>
      <c r="P17" s="81">
        <v>21</v>
      </c>
      <c r="Q17" s="79" t="s">
        <v>33</v>
      </c>
      <c r="R17" s="82">
        <v>25</v>
      </c>
      <c r="S17" s="81">
        <v>13</v>
      </c>
      <c r="T17" s="79" t="s">
        <v>33</v>
      </c>
      <c r="U17" s="82">
        <v>25</v>
      </c>
      <c r="V17" s="77"/>
      <c r="W17" s="77"/>
      <c r="X17" s="81"/>
      <c r="Y17" s="79" t="s">
        <v>33</v>
      </c>
      <c r="Z17" s="77"/>
      <c r="AA17" s="83" t="s">
        <v>30</v>
      </c>
      <c r="AB17" s="84"/>
    </row>
    <row r="18" spans="1:28" ht="30" customHeight="1" x14ac:dyDescent="0.25">
      <c r="A18" s="71" t="s">
        <v>36</v>
      </c>
      <c r="B18" s="72" t="s">
        <v>52</v>
      </c>
      <c r="C18" s="73" t="str">
        <f>B9</f>
        <v>Čadca</v>
      </c>
      <c r="D18" s="74" t="s">
        <v>50</v>
      </c>
      <c r="E18" s="279" t="str">
        <f>B5</f>
        <v>Přerov A</v>
      </c>
      <c r="F18" s="279"/>
      <c r="G18" s="279"/>
      <c r="H18" s="279"/>
      <c r="I18" s="279"/>
      <c r="J18" s="75">
        <f t="shared" si="0"/>
        <v>2</v>
      </c>
      <c r="K18" s="76" t="s">
        <v>33</v>
      </c>
      <c r="L18" s="77">
        <f t="shared" si="1"/>
        <v>0</v>
      </c>
      <c r="M18" s="78">
        <f t="shared" si="2"/>
        <v>50</v>
      </c>
      <c r="N18" s="79" t="s">
        <v>33</v>
      </c>
      <c r="O18" s="80">
        <f t="shared" si="3"/>
        <v>39</v>
      </c>
      <c r="P18" s="85">
        <v>25</v>
      </c>
      <c r="Q18" s="86" t="s">
        <v>33</v>
      </c>
      <c r="R18" s="82">
        <v>18</v>
      </c>
      <c r="S18" s="81">
        <v>25</v>
      </c>
      <c r="T18" s="79" t="s">
        <v>33</v>
      </c>
      <c r="U18" s="82">
        <v>21</v>
      </c>
      <c r="V18" s="77"/>
      <c r="W18" s="77"/>
      <c r="X18" s="81"/>
      <c r="Y18" s="79" t="s">
        <v>33</v>
      </c>
      <c r="Z18" s="77"/>
      <c r="AA18" s="83" t="s">
        <v>30</v>
      </c>
      <c r="AB18" s="84"/>
    </row>
    <row r="19" spans="1:28" ht="30" customHeight="1" x14ac:dyDescent="0.25">
      <c r="A19" s="71" t="s">
        <v>38</v>
      </c>
      <c r="B19" s="72" t="s">
        <v>53</v>
      </c>
      <c r="C19" s="73" t="str">
        <f>B11</f>
        <v>Olomouc</v>
      </c>
      <c r="D19" s="74" t="s">
        <v>50</v>
      </c>
      <c r="E19" s="279" t="str">
        <f>B7</f>
        <v>Krnov</v>
      </c>
      <c r="F19" s="279"/>
      <c r="G19" s="279"/>
      <c r="H19" s="279"/>
      <c r="I19" s="279"/>
      <c r="J19" s="75">
        <f t="shared" si="0"/>
        <v>0</v>
      </c>
      <c r="K19" s="76" t="s">
        <v>33</v>
      </c>
      <c r="L19" s="77">
        <f t="shared" si="1"/>
        <v>2</v>
      </c>
      <c r="M19" s="78">
        <f t="shared" si="2"/>
        <v>28</v>
      </c>
      <c r="N19" s="79" t="s">
        <v>33</v>
      </c>
      <c r="O19" s="80">
        <f t="shared" si="3"/>
        <v>50</v>
      </c>
      <c r="P19" s="81">
        <v>11</v>
      </c>
      <c r="Q19" s="79" t="s">
        <v>33</v>
      </c>
      <c r="R19" s="82">
        <v>25</v>
      </c>
      <c r="S19" s="81">
        <v>17</v>
      </c>
      <c r="T19" s="79" t="s">
        <v>33</v>
      </c>
      <c r="U19" s="82">
        <v>25</v>
      </c>
      <c r="V19" s="77"/>
      <c r="W19" s="77"/>
      <c r="X19" s="81"/>
      <c r="Y19" s="79" t="s">
        <v>33</v>
      </c>
      <c r="Z19" s="77"/>
      <c r="AA19" s="83" t="s">
        <v>30</v>
      </c>
      <c r="AB19" s="84"/>
    </row>
    <row r="20" spans="1:28" ht="30" customHeight="1" x14ac:dyDescent="0.25">
      <c r="A20" s="71" t="s">
        <v>54</v>
      </c>
      <c r="B20" s="72" t="s">
        <v>55</v>
      </c>
      <c r="C20" s="73" t="str">
        <f>B5</f>
        <v>Přerov A</v>
      </c>
      <c r="D20" s="74" t="s">
        <v>50</v>
      </c>
      <c r="E20" s="279" t="str">
        <f>B7</f>
        <v>Krnov</v>
      </c>
      <c r="F20" s="279"/>
      <c r="G20" s="279"/>
      <c r="H20" s="279"/>
      <c r="I20" s="279"/>
      <c r="J20" s="75">
        <f t="shared" si="0"/>
        <v>2</v>
      </c>
      <c r="K20" s="76" t="s">
        <v>33</v>
      </c>
      <c r="L20" s="77">
        <f t="shared" si="1"/>
        <v>0</v>
      </c>
      <c r="M20" s="78">
        <f t="shared" si="2"/>
        <v>50</v>
      </c>
      <c r="N20" s="79" t="s">
        <v>33</v>
      </c>
      <c r="O20" s="80">
        <f t="shared" si="3"/>
        <v>36</v>
      </c>
      <c r="P20" s="85">
        <v>25</v>
      </c>
      <c r="Q20" s="79" t="s">
        <v>33</v>
      </c>
      <c r="R20" s="82">
        <v>19</v>
      </c>
      <c r="S20" s="81">
        <v>25</v>
      </c>
      <c r="T20" s="79" t="s">
        <v>33</v>
      </c>
      <c r="U20" s="82">
        <v>17</v>
      </c>
      <c r="V20" s="77"/>
      <c r="W20" s="77"/>
      <c r="X20" s="81"/>
      <c r="Y20" s="79" t="s">
        <v>33</v>
      </c>
      <c r="Z20" s="77"/>
      <c r="AA20" s="83" t="s">
        <v>30</v>
      </c>
      <c r="AB20" s="84"/>
    </row>
    <row r="21" spans="1:28" ht="30" customHeight="1" thickBot="1" x14ac:dyDescent="0.3">
      <c r="A21" s="87" t="s">
        <v>56</v>
      </c>
      <c r="B21" s="88" t="s">
        <v>57</v>
      </c>
      <c r="C21" s="89" t="str">
        <f>B9</f>
        <v>Čadca</v>
      </c>
      <c r="D21" s="90" t="s">
        <v>50</v>
      </c>
      <c r="E21" s="280" t="str">
        <f>B11</f>
        <v>Olomouc</v>
      </c>
      <c r="F21" s="280"/>
      <c r="G21" s="280"/>
      <c r="H21" s="280"/>
      <c r="I21" s="280"/>
      <c r="J21" s="91">
        <f t="shared" si="0"/>
        <v>2</v>
      </c>
      <c r="K21" s="92" t="s">
        <v>33</v>
      </c>
      <c r="L21" s="93">
        <f t="shared" si="1"/>
        <v>0</v>
      </c>
      <c r="M21" s="94">
        <f t="shared" si="2"/>
        <v>50</v>
      </c>
      <c r="N21" s="95" t="s">
        <v>33</v>
      </c>
      <c r="O21" s="96">
        <f t="shared" si="3"/>
        <v>25</v>
      </c>
      <c r="P21" s="97">
        <v>25</v>
      </c>
      <c r="Q21" s="98" t="s">
        <v>33</v>
      </c>
      <c r="R21" s="99">
        <v>14</v>
      </c>
      <c r="S21" s="97">
        <v>25</v>
      </c>
      <c r="T21" s="98" t="s">
        <v>33</v>
      </c>
      <c r="U21" s="99">
        <v>11</v>
      </c>
      <c r="V21" s="100"/>
      <c r="W21" s="100"/>
      <c r="X21" s="97"/>
      <c r="Y21" s="98" t="s">
        <v>33</v>
      </c>
      <c r="Z21" s="100"/>
      <c r="AA21" s="101" t="s">
        <v>30</v>
      </c>
      <c r="AB21" s="102"/>
    </row>
  </sheetData>
  <mergeCells count="57">
    <mergeCell ref="A1:AB1"/>
    <mergeCell ref="A3:C3"/>
    <mergeCell ref="D3:F4"/>
    <mergeCell ref="G3:I4"/>
    <mergeCell ref="J3:L4"/>
    <mergeCell ref="M3:O4"/>
    <mergeCell ref="P3:R4"/>
    <mergeCell ref="S3:U4"/>
    <mergeCell ref="X3:Z4"/>
    <mergeCell ref="AA3:AA4"/>
    <mergeCell ref="AB3:AB4"/>
    <mergeCell ref="A4:C4"/>
    <mergeCell ref="A5:A6"/>
    <mergeCell ref="B5:C6"/>
    <mergeCell ref="S5:U6"/>
    <mergeCell ref="V5:V6"/>
    <mergeCell ref="W5:W6"/>
    <mergeCell ref="X5:Z6"/>
    <mergeCell ref="AA5:AA6"/>
    <mergeCell ref="AB5:AB6"/>
    <mergeCell ref="AA7:AA8"/>
    <mergeCell ref="AB7:AB8"/>
    <mergeCell ref="A9:A10"/>
    <mergeCell ref="B9:C10"/>
    <mergeCell ref="S9:U10"/>
    <mergeCell ref="V9:V10"/>
    <mergeCell ref="W9:W10"/>
    <mergeCell ref="X9:Z10"/>
    <mergeCell ref="AA9:AA10"/>
    <mergeCell ref="AB9:AB10"/>
    <mergeCell ref="A7:A8"/>
    <mergeCell ref="B7:C8"/>
    <mergeCell ref="S7:U8"/>
    <mergeCell ref="V7:V8"/>
    <mergeCell ref="W7:W8"/>
    <mergeCell ref="X7:Z8"/>
    <mergeCell ref="E21:I21"/>
    <mergeCell ref="AA11:AA12"/>
    <mergeCell ref="AB11:AB12"/>
    <mergeCell ref="A13:AB13"/>
    <mergeCell ref="C15:I15"/>
    <mergeCell ref="J15:L15"/>
    <mergeCell ref="M15:O15"/>
    <mergeCell ref="P15:R15"/>
    <mergeCell ref="S15:U15"/>
    <mergeCell ref="X15:Z15"/>
    <mergeCell ref="A11:A12"/>
    <mergeCell ref="B11:C12"/>
    <mergeCell ref="S11:U12"/>
    <mergeCell ref="V11:V12"/>
    <mergeCell ref="W11:W12"/>
    <mergeCell ref="X11:Z12"/>
    <mergeCell ref="E16:I16"/>
    <mergeCell ref="E17:I17"/>
    <mergeCell ref="E18:I18"/>
    <mergeCell ref="E19:I19"/>
    <mergeCell ref="E20:I20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AB21"/>
  <sheetViews>
    <sheetView zoomScale="75" zoomScaleNormal="75" workbookViewId="0">
      <selection activeCell="X9" sqref="X9:Z10"/>
    </sheetView>
  </sheetViews>
  <sheetFormatPr defaultColWidth="9.109375" defaultRowHeight="15.6" x14ac:dyDescent="0.25"/>
  <cols>
    <col min="1" max="1" width="3.5546875" style="14" customWidth="1"/>
    <col min="2" max="2" width="9" style="14" customWidth="1"/>
    <col min="3" max="3" width="14.33203125" style="14" customWidth="1"/>
    <col min="4" max="4" width="3.88671875" style="14" customWidth="1"/>
    <col min="5" max="5" width="1.6640625" style="14" customWidth="1"/>
    <col min="6" max="7" width="3.88671875" style="14" customWidth="1"/>
    <col min="8" max="8" width="1.6640625" style="14" customWidth="1"/>
    <col min="9" max="10" width="3.88671875" style="14" customWidth="1"/>
    <col min="11" max="11" width="1.6640625" style="14" customWidth="1"/>
    <col min="12" max="13" width="3.88671875" style="14" customWidth="1"/>
    <col min="14" max="14" width="1.6640625" style="14" customWidth="1"/>
    <col min="15" max="16" width="3.88671875" style="14" customWidth="1"/>
    <col min="17" max="17" width="1.6640625" style="14" customWidth="1"/>
    <col min="18" max="19" width="3.88671875" style="14" customWidth="1"/>
    <col min="20" max="20" width="1.6640625" style="14" customWidth="1"/>
    <col min="21" max="21" width="3.88671875" style="14" customWidth="1"/>
    <col min="22" max="23" width="3.88671875" style="14" hidden="1" customWidth="1"/>
    <col min="24" max="24" width="3.88671875" style="14" customWidth="1"/>
    <col min="25" max="25" width="1.6640625" style="14" customWidth="1"/>
    <col min="26" max="26" width="3.88671875" style="14" customWidth="1"/>
    <col min="27" max="28" width="4.5546875" style="14" customWidth="1"/>
    <col min="29" max="16384" width="9.109375" style="14"/>
  </cols>
  <sheetData>
    <row r="1" spans="1:28" ht="25.8" x14ac:dyDescent="0.25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</row>
    <row r="2" spans="1:28" ht="16.2" thickBot="1" x14ac:dyDescent="0.3">
      <c r="AA2" s="15"/>
      <c r="AB2" s="15"/>
    </row>
    <row r="3" spans="1:28" ht="57.9" customHeight="1" x14ac:dyDescent="0.25">
      <c r="A3" s="376" t="s">
        <v>24</v>
      </c>
      <c r="B3" s="377"/>
      <c r="C3" s="377"/>
      <c r="D3" s="339" t="str">
        <f>B5</f>
        <v>Kometa Praha</v>
      </c>
      <c r="E3" s="340"/>
      <c r="F3" s="340"/>
      <c r="G3" s="340" t="str">
        <f>B7</f>
        <v>Nový Jičín</v>
      </c>
      <c r="H3" s="340"/>
      <c r="I3" s="340"/>
      <c r="J3" s="340" t="str">
        <f>B9</f>
        <v>Skalica B</v>
      </c>
      <c r="K3" s="340"/>
      <c r="L3" s="340"/>
      <c r="M3" s="340" t="str">
        <f>B11</f>
        <v>Znojmo</v>
      </c>
      <c r="N3" s="340"/>
      <c r="O3" s="340"/>
      <c r="P3" s="343" t="s">
        <v>25</v>
      </c>
      <c r="Q3" s="344"/>
      <c r="R3" s="344"/>
      <c r="S3" s="344" t="s">
        <v>26</v>
      </c>
      <c r="T3" s="344"/>
      <c r="U3" s="344"/>
      <c r="V3" s="16"/>
      <c r="W3" s="16"/>
      <c r="X3" s="344" t="s">
        <v>27</v>
      </c>
      <c r="Y3" s="344"/>
      <c r="Z3" s="347"/>
      <c r="AA3" s="349" t="s">
        <v>28</v>
      </c>
      <c r="AB3" s="318" t="s">
        <v>29</v>
      </c>
    </row>
    <row r="4" spans="1:28" ht="58.2" customHeight="1" thickBot="1" x14ac:dyDescent="0.3">
      <c r="A4" s="370" t="s">
        <v>68</v>
      </c>
      <c r="B4" s="371"/>
      <c r="C4" s="371"/>
      <c r="D4" s="341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5"/>
      <c r="Q4" s="346"/>
      <c r="R4" s="346"/>
      <c r="S4" s="346"/>
      <c r="T4" s="346"/>
      <c r="U4" s="346"/>
      <c r="V4" s="17"/>
      <c r="W4" s="17"/>
      <c r="X4" s="346"/>
      <c r="Y4" s="346"/>
      <c r="Z4" s="348"/>
      <c r="AA4" s="350"/>
      <c r="AB4" s="319"/>
    </row>
    <row r="5" spans="1:28" ht="25.2" customHeight="1" x14ac:dyDescent="0.25">
      <c r="A5" s="322" t="s">
        <v>31</v>
      </c>
      <c r="B5" s="353" t="s">
        <v>69</v>
      </c>
      <c r="C5" s="354"/>
      <c r="D5" s="18"/>
      <c r="E5" s="19"/>
      <c r="F5" s="19"/>
      <c r="G5" s="20">
        <f>J20</f>
        <v>2</v>
      </c>
      <c r="H5" s="21" t="s">
        <v>33</v>
      </c>
      <c r="I5" s="22">
        <f>L20</f>
        <v>0</v>
      </c>
      <c r="J5" s="20">
        <f>L18</f>
        <v>2</v>
      </c>
      <c r="K5" s="21" t="s">
        <v>33</v>
      </c>
      <c r="L5" s="22">
        <f>J18</f>
        <v>1</v>
      </c>
      <c r="M5" s="20">
        <f>J16</f>
        <v>1</v>
      </c>
      <c r="N5" s="21" t="s">
        <v>33</v>
      </c>
      <c r="O5" s="23">
        <f>L16</f>
        <v>2</v>
      </c>
      <c r="P5" s="24">
        <f>SUM(G5,J5,M5,)</f>
        <v>5</v>
      </c>
      <c r="Q5" s="25" t="s">
        <v>33</v>
      </c>
      <c r="R5" s="25">
        <f>SUM(I5,L5,O5,)</f>
        <v>3</v>
      </c>
      <c r="S5" s="327">
        <f>IF(G5-I5=2,3,IF(G5-I5=1,2,IF(I5-G5=1,1,0)))+IF(J5-L5=2,3,IF(J5-L5=1,2,IF(L5-J5=1,1,0)))+IF(M5-O5=2,3,IF(M5-O5=1,2,IF(O5-M5=1,1,0)))</f>
        <v>6</v>
      </c>
      <c r="T5" s="327"/>
      <c r="U5" s="327"/>
      <c r="V5" s="328">
        <f>P6/R6</f>
        <v>0.9673202614379085</v>
      </c>
      <c r="W5" s="329">
        <f>S5+V5</f>
        <v>6.9673202614379086</v>
      </c>
      <c r="X5" s="372">
        <f>RANK(W5,W5:W12)</f>
        <v>2</v>
      </c>
      <c r="Y5" s="372"/>
      <c r="Z5" s="373"/>
      <c r="AA5" s="334">
        <f>P6/R6</f>
        <v>0.9673202614379085</v>
      </c>
      <c r="AB5" s="335">
        <f>P5/R5</f>
        <v>1.6666666666666667</v>
      </c>
    </row>
    <row r="6" spans="1:28" ht="25.2" customHeight="1" x14ac:dyDescent="0.25">
      <c r="A6" s="309"/>
      <c r="B6" s="310"/>
      <c r="C6" s="311"/>
      <c r="D6" s="26"/>
      <c r="E6" s="27"/>
      <c r="F6" s="27"/>
      <c r="G6" s="28">
        <f>M20</f>
        <v>50</v>
      </c>
      <c r="H6" s="29" t="s">
        <v>33</v>
      </c>
      <c r="I6" s="30">
        <f>O20</f>
        <v>37</v>
      </c>
      <c r="J6" s="28">
        <f>O18</f>
        <v>58</v>
      </c>
      <c r="K6" s="29" t="s">
        <v>33</v>
      </c>
      <c r="L6" s="30">
        <f>M18</f>
        <v>53</v>
      </c>
      <c r="M6" s="28">
        <f>M16</f>
        <v>40</v>
      </c>
      <c r="N6" s="29" t="s">
        <v>33</v>
      </c>
      <c r="O6" s="31">
        <f>O16</f>
        <v>63</v>
      </c>
      <c r="P6" s="32">
        <f>SUM(G6,J6,M6,)</f>
        <v>148</v>
      </c>
      <c r="Q6" s="33" t="s">
        <v>33</v>
      </c>
      <c r="R6" s="33">
        <f>SUM(I6,L6,O6,)</f>
        <v>153</v>
      </c>
      <c r="S6" s="312"/>
      <c r="T6" s="312"/>
      <c r="U6" s="312"/>
      <c r="V6" s="313"/>
      <c r="W6" s="314"/>
      <c r="X6" s="374"/>
      <c r="Y6" s="374"/>
      <c r="Z6" s="375"/>
      <c r="AA6" s="281"/>
      <c r="AB6" s="283"/>
    </row>
    <row r="7" spans="1:28" ht="25.2" customHeight="1" x14ac:dyDescent="0.25">
      <c r="A7" s="291" t="s">
        <v>34</v>
      </c>
      <c r="B7" s="293" t="s">
        <v>70</v>
      </c>
      <c r="C7" s="294"/>
      <c r="D7" s="34">
        <f>I5</f>
        <v>0</v>
      </c>
      <c r="E7" s="35" t="s">
        <v>33</v>
      </c>
      <c r="F7" s="36">
        <f>G5</f>
        <v>2</v>
      </c>
      <c r="G7" s="27"/>
      <c r="H7" s="27"/>
      <c r="I7" s="27"/>
      <c r="J7" s="37">
        <f>J17</f>
        <v>2</v>
      </c>
      <c r="K7" s="35" t="s">
        <v>33</v>
      </c>
      <c r="L7" s="36">
        <f>L17</f>
        <v>0</v>
      </c>
      <c r="M7" s="37">
        <f>L19</f>
        <v>1</v>
      </c>
      <c r="N7" s="35" t="s">
        <v>33</v>
      </c>
      <c r="O7" s="38">
        <f>J19</f>
        <v>2</v>
      </c>
      <c r="P7" s="39">
        <f>SUM(D7,J7,M7,)</f>
        <v>3</v>
      </c>
      <c r="Q7" s="40" t="s">
        <v>33</v>
      </c>
      <c r="R7" s="40">
        <f>SUM(F7,L7,O7,)</f>
        <v>4</v>
      </c>
      <c r="S7" s="312">
        <f>IF(D7-F7=2,3,IF(D7-F7=1,2,IF(F7-D7=1,1,0)))+IF(J7-L7=2,3,IF(J7-L7=1,2,IF(L7-J7=1,1,0)))+IF(M7-O7=2,3,IF(M7-O7=1,2,IF(O7-M7=1,1,0)))</f>
        <v>4</v>
      </c>
      <c r="T7" s="312"/>
      <c r="U7" s="312"/>
      <c r="V7" s="313">
        <f>P8/R8</f>
        <v>0.92700729927007297</v>
      </c>
      <c r="W7" s="301">
        <f>S7+V7</f>
        <v>4.9270072992700733</v>
      </c>
      <c r="X7" s="361">
        <f>RANK(W7,W5:W12)</f>
        <v>3</v>
      </c>
      <c r="Y7" s="362"/>
      <c r="Z7" s="363"/>
      <c r="AA7" s="281">
        <f>P8/R8</f>
        <v>0.92700729927007297</v>
      </c>
      <c r="AB7" s="283">
        <f>P7/R7</f>
        <v>0.75</v>
      </c>
    </row>
    <row r="8" spans="1:28" ht="25.2" customHeight="1" x14ac:dyDescent="0.25">
      <c r="A8" s="309"/>
      <c r="B8" s="310"/>
      <c r="C8" s="311"/>
      <c r="D8" s="41">
        <f>I6</f>
        <v>37</v>
      </c>
      <c r="E8" s="29" t="s">
        <v>33</v>
      </c>
      <c r="F8" s="30">
        <f>G6</f>
        <v>50</v>
      </c>
      <c r="G8" s="42"/>
      <c r="H8" s="42"/>
      <c r="I8" s="42"/>
      <c r="J8" s="28">
        <f>M17</f>
        <v>50</v>
      </c>
      <c r="K8" s="29" t="s">
        <v>33</v>
      </c>
      <c r="L8" s="30">
        <f>O17</f>
        <v>32</v>
      </c>
      <c r="M8" s="28">
        <f>O19</f>
        <v>40</v>
      </c>
      <c r="N8" s="29" t="s">
        <v>33</v>
      </c>
      <c r="O8" s="31">
        <f>M19</f>
        <v>55</v>
      </c>
      <c r="P8" s="32">
        <f>SUM(D8,J8,M8,)</f>
        <v>127</v>
      </c>
      <c r="Q8" s="33" t="s">
        <v>33</v>
      </c>
      <c r="R8" s="33">
        <f>SUM(F8,L8,O8,)</f>
        <v>137</v>
      </c>
      <c r="S8" s="312"/>
      <c r="T8" s="312"/>
      <c r="U8" s="312"/>
      <c r="V8" s="313"/>
      <c r="W8" s="314"/>
      <c r="X8" s="367"/>
      <c r="Y8" s="368"/>
      <c r="Z8" s="369"/>
      <c r="AA8" s="281"/>
      <c r="AB8" s="283"/>
    </row>
    <row r="9" spans="1:28" ht="25.2" customHeight="1" x14ac:dyDescent="0.25">
      <c r="A9" s="291" t="s">
        <v>36</v>
      </c>
      <c r="B9" s="293" t="s">
        <v>71</v>
      </c>
      <c r="C9" s="294"/>
      <c r="D9" s="34">
        <f>L5</f>
        <v>1</v>
      </c>
      <c r="E9" s="35" t="s">
        <v>33</v>
      </c>
      <c r="F9" s="36">
        <f>J5</f>
        <v>2</v>
      </c>
      <c r="G9" s="37">
        <f>L7</f>
        <v>0</v>
      </c>
      <c r="H9" s="35" t="s">
        <v>33</v>
      </c>
      <c r="I9" s="36">
        <f>J7</f>
        <v>2</v>
      </c>
      <c r="J9" s="27"/>
      <c r="K9" s="27"/>
      <c r="L9" s="27"/>
      <c r="M9" s="37">
        <f>J21</f>
        <v>0</v>
      </c>
      <c r="N9" s="35" t="s">
        <v>33</v>
      </c>
      <c r="O9" s="38">
        <f>L21</f>
        <v>2</v>
      </c>
      <c r="P9" s="39">
        <f>SUM(D9,G9,M9,)</f>
        <v>1</v>
      </c>
      <c r="Q9" s="40" t="s">
        <v>33</v>
      </c>
      <c r="R9" s="40">
        <f>SUM(I9,F9,O9,)</f>
        <v>6</v>
      </c>
      <c r="S9" s="312">
        <f>IF(D9-F9=2,3,IF(D9-F9=1,2,IF(F9-D9=1,1,0)))+IF(G9-I9=2,3,IF(G9-I9=1,2,IF(I9-G9=1,1,0)))+IF(M9-O9=2,3,IF(M9-O9=1,2,IF(O9-M9=1,1,0)))</f>
        <v>1</v>
      </c>
      <c r="T9" s="312"/>
      <c r="U9" s="312"/>
      <c r="V9" s="313">
        <f>P10/R10</f>
        <v>0.73417721518987344</v>
      </c>
      <c r="W9" s="301">
        <f>S9+V9</f>
        <v>1.7341772151898733</v>
      </c>
      <c r="X9" s="303">
        <f>RANK(W9,W5:W12)</f>
        <v>4</v>
      </c>
      <c r="Y9" s="304"/>
      <c r="Z9" s="305"/>
      <c r="AA9" s="281">
        <f>P10/R10</f>
        <v>0.73417721518987344</v>
      </c>
      <c r="AB9" s="283">
        <f>P9/R9</f>
        <v>0.16666666666666666</v>
      </c>
    </row>
    <row r="10" spans="1:28" ht="25.2" customHeight="1" x14ac:dyDescent="0.25">
      <c r="A10" s="309"/>
      <c r="B10" s="310"/>
      <c r="C10" s="311"/>
      <c r="D10" s="41">
        <f>L6</f>
        <v>53</v>
      </c>
      <c r="E10" s="29" t="s">
        <v>33</v>
      </c>
      <c r="F10" s="30">
        <f>J6</f>
        <v>58</v>
      </c>
      <c r="G10" s="28">
        <f>L8</f>
        <v>32</v>
      </c>
      <c r="H10" s="29" t="s">
        <v>33</v>
      </c>
      <c r="I10" s="30">
        <f>J8</f>
        <v>50</v>
      </c>
      <c r="J10" s="42"/>
      <c r="K10" s="42"/>
      <c r="L10" s="42"/>
      <c r="M10" s="28">
        <f>M21</f>
        <v>31</v>
      </c>
      <c r="N10" s="29" t="s">
        <v>33</v>
      </c>
      <c r="O10" s="31">
        <f>O21</f>
        <v>50</v>
      </c>
      <c r="P10" s="32">
        <f>SUM(D10,G10,M10,)</f>
        <v>116</v>
      </c>
      <c r="Q10" s="33" t="s">
        <v>33</v>
      </c>
      <c r="R10" s="33">
        <f>SUM(I10,F10,O10,)</f>
        <v>158</v>
      </c>
      <c r="S10" s="312"/>
      <c r="T10" s="312"/>
      <c r="U10" s="312"/>
      <c r="V10" s="313"/>
      <c r="W10" s="314"/>
      <c r="X10" s="315"/>
      <c r="Y10" s="316"/>
      <c r="Z10" s="317"/>
      <c r="AA10" s="281"/>
      <c r="AB10" s="283"/>
    </row>
    <row r="11" spans="1:28" ht="25.2" customHeight="1" x14ac:dyDescent="0.25">
      <c r="A11" s="291" t="s">
        <v>38</v>
      </c>
      <c r="B11" s="293" t="s">
        <v>72</v>
      </c>
      <c r="C11" s="294"/>
      <c r="D11" s="34">
        <f>O5</f>
        <v>2</v>
      </c>
      <c r="E11" s="35" t="s">
        <v>33</v>
      </c>
      <c r="F11" s="36">
        <f>M5</f>
        <v>1</v>
      </c>
      <c r="G11" s="37">
        <f>O7</f>
        <v>2</v>
      </c>
      <c r="H11" s="35" t="s">
        <v>33</v>
      </c>
      <c r="I11" s="36">
        <f>M7</f>
        <v>1</v>
      </c>
      <c r="J11" s="37">
        <f>O9</f>
        <v>2</v>
      </c>
      <c r="K11" s="35" t="s">
        <v>33</v>
      </c>
      <c r="L11" s="36">
        <f>M9</f>
        <v>0</v>
      </c>
      <c r="M11" s="27"/>
      <c r="N11" s="27"/>
      <c r="O11" s="43"/>
      <c r="P11" s="39">
        <f>SUM(G11,J11,D11,)</f>
        <v>6</v>
      </c>
      <c r="Q11" s="40" t="s">
        <v>33</v>
      </c>
      <c r="R11" s="40">
        <f>SUM(I11,L11,F11,)</f>
        <v>2</v>
      </c>
      <c r="S11" s="297">
        <f>IF(D11-F11=2,3,IF(D11-F11=1,2,IF(F11-D11=1,1,0)))+IF(G11-I11=2,3,IF(G11-I11=1,2,IF(I11-G11=1,1,0)))+IF(J11-L11=2,3,IF(J11-L11=1,2,IF(L11-J11=1,1,0)))</f>
        <v>7</v>
      </c>
      <c r="T11" s="297"/>
      <c r="U11" s="297"/>
      <c r="V11" s="299">
        <f>P12/R12</f>
        <v>1.5135135135135136</v>
      </c>
      <c r="W11" s="301">
        <f>S11+V11</f>
        <v>8.513513513513514</v>
      </c>
      <c r="X11" s="361">
        <f>RANK(W11,W5:W12)</f>
        <v>1</v>
      </c>
      <c r="Y11" s="362"/>
      <c r="Z11" s="363"/>
      <c r="AA11" s="281">
        <f>P12/R12</f>
        <v>1.5135135135135136</v>
      </c>
      <c r="AB11" s="283">
        <f>P11/R11</f>
        <v>3</v>
      </c>
    </row>
    <row r="12" spans="1:28" ht="25.2" customHeight="1" thickBot="1" x14ac:dyDescent="0.3">
      <c r="A12" s="292"/>
      <c r="B12" s="295"/>
      <c r="C12" s="296"/>
      <c r="D12" s="44">
        <f>O6</f>
        <v>63</v>
      </c>
      <c r="E12" s="45" t="s">
        <v>33</v>
      </c>
      <c r="F12" s="46">
        <f>M6</f>
        <v>40</v>
      </c>
      <c r="G12" s="47">
        <f>O8</f>
        <v>55</v>
      </c>
      <c r="H12" s="45" t="s">
        <v>33</v>
      </c>
      <c r="I12" s="46">
        <f>M8</f>
        <v>40</v>
      </c>
      <c r="J12" s="47">
        <f>O10</f>
        <v>50</v>
      </c>
      <c r="K12" s="45" t="s">
        <v>33</v>
      </c>
      <c r="L12" s="46">
        <f>M10</f>
        <v>31</v>
      </c>
      <c r="M12" s="48"/>
      <c r="N12" s="48"/>
      <c r="O12" s="49"/>
      <c r="P12" s="50">
        <f>SUM(G12,J12,D12,)</f>
        <v>168</v>
      </c>
      <c r="Q12" s="51" t="s">
        <v>33</v>
      </c>
      <c r="R12" s="51">
        <f>SUM(I12,L12,F12,)</f>
        <v>111</v>
      </c>
      <c r="S12" s="298"/>
      <c r="T12" s="298"/>
      <c r="U12" s="298"/>
      <c r="V12" s="300"/>
      <c r="W12" s="302"/>
      <c r="X12" s="364"/>
      <c r="Y12" s="365"/>
      <c r="Z12" s="366"/>
      <c r="AA12" s="282"/>
      <c r="AB12" s="284"/>
    </row>
    <row r="13" spans="1:28" ht="25.2" customHeight="1" x14ac:dyDescent="0.25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</row>
    <row r="14" spans="1:28" ht="16.2" thickBot="1" x14ac:dyDescent="0.3"/>
    <row r="15" spans="1:28" ht="30" customHeight="1" thickBot="1" x14ac:dyDescent="0.3">
      <c r="A15" s="52"/>
      <c r="B15" s="53" t="s">
        <v>40</v>
      </c>
      <c r="C15" s="286" t="s">
        <v>41</v>
      </c>
      <c r="D15" s="286"/>
      <c r="E15" s="286"/>
      <c r="F15" s="286"/>
      <c r="G15" s="286"/>
      <c r="H15" s="286"/>
      <c r="I15" s="287"/>
      <c r="J15" s="288" t="s">
        <v>42</v>
      </c>
      <c r="K15" s="289"/>
      <c r="L15" s="289"/>
      <c r="M15" s="289" t="s">
        <v>43</v>
      </c>
      <c r="N15" s="289"/>
      <c r="O15" s="289"/>
      <c r="P15" s="289" t="s">
        <v>44</v>
      </c>
      <c r="Q15" s="289"/>
      <c r="R15" s="289"/>
      <c r="S15" s="289" t="s">
        <v>45</v>
      </c>
      <c r="T15" s="289"/>
      <c r="U15" s="289"/>
      <c r="V15" s="54"/>
      <c r="W15" s="54"/>
      <c r="X15" s="289" t="s">
        <v>46</v>
      </c>
      <c r="Y15" s="289"/>
      <c r="Z15" s="290"/>
      <c r="AA15" s="55" t="s">
        <v>47</v>
      </c>
      <c r="AB15" s="56" t="s">
        <v>48</v>
      </c>
    </row>
    <row r="16" spans="1:28" ht="30" customHeight="1" x14ac:dyDescent="0.25">
      <c r="A16" s="57" t="s">
        <v>31</v>
      </c>
      <c r="B16" s="58" t="s">
        <v>49</v>
      </c>
      <c r="C16" s="59" t="str">
        <f>B5</f>
        <v>Kometa Praha</v>
      </c>
      <c r="D16" s="60" t="s">
        <v>50</v>
      </c>
      <c r="E16" s="278" t="str">
        <f>B11</f>
        <v>Znojmo</v>
      </c>
      <c r="F16" s="278"/>
      <c r="G16" s="278"/>
      <c r="H16" s="278"/>
      <c r="I16" s="278"/>
      <c r="J16" s="61">
        <f t="shared" ref="J16:J21" si="0">IF(P16&gt;R16,1,0)+IF(S16&gt;U16,1,0)+IF(X16&gt;Z16,1,0)</f>
        <v>1</v>
      </c>
      <c r="K16" s="62" t="s">
        <v>33</v>
      </c>
      <c r="L16" s="63">
        <f t="shared" ref="L16:L21" si="1">IF(R16&gt;P16,1,0)+IF(U16&gt;S16,1,0)+IF(Z16&gt;X16,1,0)</f>
        <v>2</v>
      </c>
      <c r="M16" s="64">
        <f t="shared" ref="M16:M21" si="2">P16+S16+X16</f>
        <v>40</v>
      </c>
      <c r="N16" s="65" t="s">
        <v>33</v>
      </c>
      <c r="O16" s="66">
        <f t="shared" ref="O16:O21" si="3">R16+U16+Z16</f>
        <v>63</v>
      </c>
      <c r="P16" s="67">
        <v>25</v>
      </c>
      <c r="Q16" s="65" t="s">
        <v>33</v>
      </c>
      <c r="R16" s="68">
        <v>23</v>
      </c>
      <c r="S16" s="67">
        <v>12</v>
      </c>
      <c r="T16" s="65" t="s">
        <v>33</v>
      </c>
      <c r="U16" s="68">
        <v>25</v>
      </c>
      <c r="V16" s="63"/>
      <c r="W16" s="63"/>
      <c r="X16" s="67">
        <v>3</v>
      </c>
      <c r="Y16" s="65" t="s">
        <v>33</v>
      </c>
      <c r="Z16" s="63">
        <v>15</v>
      </c>
      <c r="AA16" s="69" t="s">
        <v>30</v>
      </c>
      <c r="AB16" s="70"/>
    </row>
    <row r="17" spans="1:28" ht="30" customHeight="1" x14ac:dyDescent="0.25">
      <c r="A17" s="71" t="s">
        <v>34</v>
      </c>
      <c r="B17" s="72" t="s">
        <v>51</v>
      </c>
      <c r="C17" s="73" t="str">
        <f>B7</f>
        <v>Nový Jičín</v>
      </c>
      <c r="D17" s="74" t="s">
        <v>50</v>
      </c>
      <c r="E17" s="279" t="str">
        <f>B9</f>
        <v>Skalica B</v>
      </c>
      <c r="F17" s="279"/>
      <c r="G17" s="279"/>
      <c r="H17" s="279"/>
      <c r="I17" s="279"/>
      <c r="J17" s="75">
        <f t="shared" si="0"/>
        <v>2</v>
      </c>
      <c r="K17" s="76" t="s">
        <v>33</v>
      </c>
      <c r="L17" s="77">
        <f t="shared" si="1"/>
        <v>0</v>
      </c>
      <c r="M17" s="78">
        <f t="shared" si="2"/>
        <v>50</v>
      </c>
      <c r="N17" s="79" t="s">
        <v>33</v>
      </c>
      <c r="O17" s="80">
        <f t="shared" si="3"/>
        <v>32</v>
      </c>
      <c r="P17" s="81">
        <v>25</v>
      </c>
      <c r="Q17" s="79" t="s">
        <v>33</v>
      </c>
      <c r="R17" s="82">
        <v>23</v>
      </c>
      <c r="S17" s="81">
        <v>25</v>
      </c>
      <c r="T17" s="79" t="s">
        <v>33</v>
      </c>
      <c r="U17" s="82">
        <v>9</v>
      </c>
      <c r="V17" s="77"/>
      <c r="W17" s="77"/>
      <c r="X17" s="81"/>
      <c r="Y17" s="79" t="s">
        <v>33</v>
      </c>
      <c r="Z17" s="77"/>
      <c r="AA17" s="83" t="s">
        <v>30</v>
      </c>
      <c r="AB17" s="84"/>
    </row>
    <row r="18" spans="1:28" ht="30" customHeight="1" x14ac:dyDescent="0.25">
      <c r="A18" s="71" t="s">
        <v>36</v>
      </c>
      <c r="B18" s="72" t="s">
        <v>52</v>
      </c>
      <c r="C18" s="73" t="str">
        <f>B9</f>
        <v>Skalica B</v>
      </c>
      <c r="D18" s="74" t="s">
        <v>50</v>
      </c>
      <c r="E18" s="279" t="str">
        <f>B5</f>
        <v>Kometa Praha</v>
      </c>
      <c r="F18" s="279"/>
      <c r="G18" s="279"/>
      <c r="H18" s="279"/>
      <c r="I18" s="279"/>
      <c r="J18" s="75">
        <f t="shared" si="0"/>
        <v>1</v>
      </c>
      <c r="K18" s="76" t="s">
        <v>33</v>
      </c>
      <c r="L18" s="77">
        <f t="shared" si="1"/>
        <v>2</v>
      </c>
      <c r="M18" s="78">
        <f t="shared" si="2"/>
        <v>53</v>
      </c>
      <c r="N18" s="79" t="s">
        <v>33</v>
      </c>
      <c r="O18" s="80">
        <f t="shared" si="3"/>
        <v>58</v>
      </c>
      <c r="P18" s="85">
        <v>16</v>
      </c>
      <c r="Q18" s="86" t="s">
        <v>33</v>
      </c>
      <c r="R18" s="82">
        <v>25</v>
      </c>
      <c r="S18" s="81">
        <v>25</v>
      </c>
      <c r="T18" s="79" t="s">
        <v>33</v>
      </c>
      <c r="U18" s="82">
        <v>18</v>
      </c>
      <c r="V18" s="77"/>
      <c r="W18" s="77"/>
      <c r="X18" s="81">
        <v>12</v>
      </c>
      <c r="Y18" s="79" t="s">
        <v>33</v>
      </c>
      <c r="Z18" s="77">
        <v>15</v>
      </c>
      <c r="AA18" s="83" t="s">
        <v>30</v>
      </c>
      <c r="AB18" s="84"/>
    </row>
    <row r="19" spans="1:28" ht="30" customHeight="1" x14ac:dyDescent="0.25">
      <c r="A19" s="71" t="s">
        <v>38</v>
      </c>
      <c r="B19" s="72" t="s">
        <v>53</v>
      </c>
      <c r="C19" s="73" t="str">
        <f>B11</f>
        <v>Znojmo</v>
      </c>
      <c r="D19" s="74" t="s">
        <v>50</v>
      </c>
      <c r="E19" s="279" t="str">
        <f>B7</f>
        <v>Nový Jičín</v>
      </c>
      <c r="F19" s="279"/>
      <c r="G19" s="279"/>
      <c r="H19" s="279"/>
      <c r="I19" s="279"/>
      <c r="J19" s="75">
        <f t="shared" si="0"/>
        <v>2</v>
      </c>
      <c r="K19" s="76" t="s">
        <v>33</v>
      </c>
      <c r="L19" s="77">
        <f t="shared" si="1"/>
        <v>1</v>
      </c>
      <c r="M19" s="78">
        <f t="shared" si="2"/>
        <v>55</v>
      </c>
      <c r="N19" s="79" t="s">
        <v>33</v>
      </c>
      <c r="O19" s="80">
        <f t="shared" si="3"/>
        <v>40</v>
      </c>
      <c r="P19" s="81">
        <v>25</v>
      </c>
      <c r="Q19" s="79" t="s">
        <v>33</v>
      </c>
      <c r="R19" s="82">
        <v>11</v>
      </c>
      <c r="S19" s="81">
        <v>15</v>
      </c>
      <c r="T19" s="79" t="s">
        <v>33</v>
      </c>
      <c r="U19" s="82">
        <v>25</v>
      </c>
      <c r="V19" s="77"/>
      <c r="W19" s="77"/>
      <c r="X19" s="81">
        <v>15</v>
      </c>
      <c r="Y19" s="79" t="s">
        <v>33</v>
      </c>
      <c r="Z19" s="77">
        <v>4</v>
      </c>
      <c r="AA19" s="83" t="s">
        <v>30</v>
      </c>
      <c r="AB19" s="84"/>
    </row>
    <row r="20" spans="1:28" ht="30" customHeight="1" x14ac:dyDescent="0.25">
      <c r="A20" s="71" t="s">
        <v>54</v>
      </c>
      <c r="B20" s="72" t="s">
        <v>55</v>
      </c>
      <c r="C20" s="73" t="str">
        <f>B5</f>
        <v>Kometa Praha</v>
      </c>
      <c r="D20" s="74" t="s">
        <v>50</v>
      </c>
      <c r="E20" s="279" t="str">
        <f>B7</f>
        <v>Nový Jičín</v>
      </c>
      <c r="F20" s="279"/>
      <c r="G20" s="279"/>
      <c r="H20" s="279"/>
      <c r="I20" s="279"/>
      <c r="J20" s="75">
        <f t="shared" si="0"/>
        <v>2</v>
      </c>
      <c r="K20" s="76" t="s">
        <v>33</v>
      </c>
      <c r="L20" s="77">
        <f t="shared" si="1"/>
        <v>0</v>
      </c>
      <c r="M20" s="78">
        <f t="shared" si="2"/>
        <v>50</v>
      </c>
      <c r="N20" s="79" t="s">
        <v>33</v>
      </c>
      <c r="O20" s="80">
        <f t="shared" si="3"/>
        <v>37</v>
      </c>
      <c r="P20" s="85">
        <v>25</v>
      </c>
      <c r="Q20" s="79" t="s">
        <v>33</v>
      </c>
      <c r="R20" s="82">
        <v>21</v>
      </c>
      <c r="S20" s="81">
        <v>25</v>
      </c>
      <c r="T20" s="79" t="s">
        <v>33</v>
      </c>
      <c r="U20" s="82">
        <v>16</v>
      </c>
      <c r="V20" s="77"/>
      <c r="W20" s="77"/>
      <c r="X20" s="81"/>
      <c r="Y20" s="79" t="s">
        <v>33</v>
      </c>
      <c r="Z20" s="77"/>
      <c r="AA20" s="83" t="s">
        <v>30</v>
      </c>
      <c r="AB20" s="84"/>
    </row>
    <row r="21" spans="1:28" ht="30" customHeight="1" thickBot="1" x14ac:dyDescent="0.3">
      <c r="A21" s="87" t="s">
        <v>56</v>
      </c>
      <c r="B21" s="88" t="s">
        <v>57</v>
      </c>
      <c r="C21" s="89" t="str">
        <f>B9</f>
        <v>Skalica B</v>
      </c>
      <c r="D21" s="90" t="s">
        <v>50</v>
      </c>
      <c r="E21" s="280" t="str">
        <f>B11</f>
        <v>Znojmo</v>
      </c>
      <c r="F21" s="280"/>
      <c r="G21" s="280"/>
      <c r="H21" s="280"/>
      <c r="I21" s="280"/>
      <c r="J21" s="91">
        <f t="shared" si="0"/>
        <v>0</v>
      </c>
      <c r="K21" s="92" t="s">
        <v>33</v>
      </c>
      <c r="L21" s="93">
        <f t="shared" si="1"/>
        <v>2</v>
      </c>
      <c r="M21" s="94">
        <f t="shared" si="2"/>
        <v>31</v>
      </c>
      <c r="N21" s="95" t="s">
        <v>33</v>
      </c>
      <c r="O21" s="96">
        <f t="shared" si="3"/>
        <v>50</v>
      </c>
      <c r="P21" s="97">
        <v>17</v>
      </c>
      <c r="Q21" s="98" t="s">
        <v>33</v>
      </c>
      <c r="R21" s="99">
        <v>25</v>
      </c>
      <c r="S21" s="97">
        <v>14</v>
      </c>
      <c r="T21" s="98" t="s">
        <v>33</v>
      </c>
      <c r="U21" s="99">
        <v>25</v>
      </c>
      <c r="V21" s="100"/>
      <c r="W21" s="100"/>
      <c r="X21" s="97"/>
      <c r="Y21" s="98" t="s">
        <v>33</v>
      </c>
      <c r="Z21" s="100"/>
      <c r="AA21" s="101" t="s">
        <v>30</v>
      </c>
      <c r="AB21" s="102"/>
    </row>
  </sheetData>
  <mergeCells count="57">
    <mergeCell ref="A1:AB1"/>
    <mergeCell ref="A3:C3"/>
    <mergeCell ref="D3:F4"/>
    <mergeCell ref="G3:I4"/>
    <mergeCell ref="J3:L4"/>
    <mergeCell ref="M3:O4"/>
    <mergeCell ref="P3:R4"/>
    <mergeCell ref="S3:U4"/>
    <mergeCell ref="X3:Z4"/>
    <mergeCell ref="AA3:AA4"/>
    <mergeCell ref="AB3:AB4"/>
    <mergeCell ref="A4:C4"/>
    <mergeCell ref="A5:A6"/>
    <mergeCell ref="B5:C6"/>
    <mergeCell ref="S5:U6"/>
    <mergeCell ref="V5:V6"/>
    <mergeCell ref="W5:W6"/>
    <mergeCell ref="X5:Z6"/>
    <mergeCell ref="AA5:AA6"/>
    <mergeCell ref="AB5:AB6"/>
    <mergeCell ref="AA7:AA8"/>
    <mergeCell ref="AB7:AB8"/>
    <mergeCell ref="A9:A10"/>
    <mergeCell ref="B9:C10"/>
    <mergeCell ref="S9:U10"/>
    <mergeCell ref="V9:V10"/>
    <mergeCell ref="W9:W10"/>
    <mergeCell ref="X9:Z10"/>
    <mergeCell ref="AA9:AA10"/>
    <mergeCell ref="AB9:AB10"/>
    <mergeCell ref="A7:A8"/>
    <mergeCell ref="B7:C8"/>
    <mergeCell ref="S7:U8"/>
    <mergeCell ref="V7:V8"/>
    <mergeCell ref="W7:W8"/>
    <mergeCell ref="X7:Z8"/>
    <mergeCell ref="E21:I21"/>
    <mergeCell ref="AA11:AA12"/>
    <mergeCell ref="AB11:AB12"/>
    <mergeCell ref="A13:AB13"/>
    <mergeCell ref="C15:I15"/>
    <mergeCell ref="J15:L15"/>
    <mergeCell ref="M15:O15"/>
    <mergeCell ref="P15:R15"/>
    <mergeCell ref="S15:U15"/>
    <mergeCell ref="X15:Z15"/>
    <mergeCell ref="A11:A12"/>
    <mergeCell ref="B11:C12"/>
    <mergeCell ref="S11:U12"/>
    <mergeCell ref="V11:V12"/>
    <mergeCell ref="W11:W12"/>
    <mergeCell ref="X11:Z12"/>
    <mergeCell ref="E16:I16"/>
    <mergeCell ref="E17:I17"/>
    <mergeCell ref="E18:I18"/>
    <mergeCell ref="E19:I19"/>
    <mergeCell ref="E20:I20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AB21"/>
  <sheetViews>
    <sheetView zoomScale="75" zoomScaleNormal="75" workbookViewId="0">
      <selection activeCell="AC13" sqref="AC13"/>
    </sheetView>
  </sheetViews>
  <sheetFormatPr defaultColWidth="9.109375" defaultRowHeight="15.6" x14ac:dyDescent="0.25"/>
  <cols>
    <col min="1" max="1" width="3.5546875" style="14" customWidth="1"/>
    <col min="2" max="2" width="9" style="14" customWidth="1"/>
    <col min="3" max="3" width="14.33203125" style="14" customWidth="1"/>
    <col min="4" max="4" width="3.88671875" style="14" customWidth="1"/>
    <col min="5" max="5" width="1.6640625" style="14" customWidth="1"/>
    <col min="6" max="7" width="3.88671875" style="14" customWidth="1"/>
    <col min="8" max="8" width="1.6640625" style="14" customWidth="1"/>
    <col min="9" max="10" width="3.88671875" style="14" customWidth="1"/>
    <col min="11" max="11" width="1.6640625" style="14" customWidth="1"/>
    <col min="12" max="13" width="3.88671875" style="14" customWidth="1"/>
    <col min="14" max="14" width="1.6640625" style="14" customWidth="1"/>
    <col min="15" max="16" width="3.88671875" style="14" customWidth="1"/>
    <col min="17" max="17" width="1.6640625" style="14" customWidth="1"/>
    <col min="18" max="19" width="3.88671875" style="14" customWidth="1"/>
    <col min="20" max="20" width="1.6640625" style="14" customWidth="1"/>
    <col min="21" max="21" width="3.88671875" style="14" customWidth="1"/>
    <col min="22" max="23" width="3.88671875" style="14" hidden="1" customWidth="1"/>
    <col min="24" max="24" width="3.88671875" style="14" customWidth="1"/>
    <col min="25" max="25" width="1.6640625" style="14" customWidth="1"/>
    <col min="26" max="26" width="3.88671875" style="14" customWidth="1"/>
    <col min="27" max="28" width="4.5546875" style="14" customWidth="1"/>
    <col min="29" max="16384" width="9.109375" style="14"/>
  </cols>
  <sheetData>
    <row r="1" spans="1:28" ht="25.8" x14ac:dyDescent="0.25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</row>
    <row r="2" spans="1:28" ht="16.2" thickBot="1" x14ac:dyDescent="0.3">
      <c r="AA2" s="15"/>
      <c r="AB2" s="15"/>
    </row>
    <row r="3" spans="1:28" ht="57.9" customHeight="1" x14ac:dyDescent="0.25">
      <c r="A3" s="384" t="s">
        <v>24</v>
      </c>
      <c r="B3" s="385"/>
      <c r="C3" s="385"/>
      <c r="D3" s="339" t="str">
        <f>B5</f>
        <v>Havl.Brod</v>
      </c>
      <c r="E3" s="340"/>
      <c r="F3" s="340"/>
      <c r="G3" s="340" t="str">
        <f>B7</f>
        <v>Přerov D</v>
      </c>
      <c r="H3" s="340"/>
      <c r="I3" s="340"/>
      <c r="J3" s="340" t="str">
        <f>B9</f>
        <v>Levice</v>
      </c>
      <c r="K3" s="340"/>
      <c r="L3" s="340"/>
      <c r="M3" s="340" t="str">
        <f>B11</f>
        <v>Česká Třebová</v>
      </c>
      <c r="N3" s="340"/>
      <c r="O3" s="340"/>
      <c r="P3" s="343" t="s">
        <v>25</v>
      </c>
      <c r="Q3" s="344"/>
      <c r="R3" s="344"/>
      <c r="S3" s="344" t="s">
        <v>26</v>
      </c>
      <c r="T3" s="344"/>
      <c r="U3" s="344"/>
      <c r="V3" s="16"/>
      <c r="W3" s="16"/>
      <c r="X3" s="344" t="s">
        <v>27</v>
      </c>
      <c r="Y3" s="344"/>
      <c r="Z3" s="347"/>
      <c r="AA3" s="349" t="s">
        <v>28</v>
      </c>
      <c r="AB3" s="318" t="s">
        <v>29</v>
      </c>
    </row>
    <row r="4" spans="1:28" ht="58.2" customHeight="1" thickBot="1" x14ac:dyDescent="0.3">
      <c r="A4" s="381" t="s">
        <v>73</v>
      </c>
      <c r="B4" s="382"/>
      <c r="C4" s="382"/>
      <c r="D4" s="341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5"/>
      <c r="Q4" s="346"/>
      <c r="R4" s="346"/>
      <c r="S4" s="346"/>
      <c r="T4" s="346"/>
      <c r="U4" s="346"/>
      <c r="V4" s="17"/>
      <c r="W4" s="17"/>
      <c r="X4" s="346"/>
      <c r="Y4" s="346"/>
      <c r="Z4" s="348"/>
      <c r="AA4" s="350"/>
      <c r="AB4" s="319"/>
    </row>
    <row r="5" spans="1:28" ht="25.2" customHeight="1" x14ac:dyDescent="0.25">
      <c r="A5" s="322" t="s">
        <v>31</v>
      </c>
      <c r="B5" s="353" t="s">
        <v>74</v>
      </c>
      <c r="C5" s="383"/>
      <c r="D5" s="18"/>
      <c r="E5" s="19"/>
      <c r="F5" s="19"/>
      <c r="G5" s="20">
        <f>J20</f>
        <v>2</v>
      </c>
      <c r="H5" s="21" t="s">
        <v>33</v>
      </c>
      <c r="I5" s="22">
        <f>L20</f>
        <v>0</v>
      </c>
      <c r="J5" s="20">
        <f>L18</f>
        <v>2</v>
      </c>
      <c r="K5" s="21" t="s">
        <v>33</v>
      </c>
      <c r="L5" s="22">
        <f>J18</f>
        <v>0</v>
      </c>
      <c r="M5" s="20">
        <f>J16</f>
        <v>2</v>
      </c>
      <c r="N5" s="21" t="s">
        <v>33</v>
      </c>
      <c r="O5" s="23">
        <f>L16</f>
        <v>1</v>
      </c>
      <c r="P5" s="24">
        <f>SUM(G5,J5,M5,)</f>
        <v>6</v>
      </c>
      <c r="Q5" s="25" t="s">
        <v>33</v>
      </c>
      <c r="R5" s="25">
        <f>SUM(I5,L5,O5,)</f>
        <v>1</v>
      </c>
      <c r="S5" s="327">
        <f>IF(G5-I5=2,3,IF(G5-I5=1,2,IF(I5-G5=1,1,0)))+IF(J5-L5=2,3,IF(J5-L5=1,2,IF(L5-J5=1,1,0)))+IF(M5-O5=2,3,IF(M5-O5=1,2,IF(O5-M5=1,1,0)))</f>
        <v>8</v>
      </c>
      <c r="T5" s="327"/>
      <c r="U5" s="327"/>
      <c r="V5" s="328">
        <f>P6/R6</f>
        <v>1.4070796460176991</v>
      </c>
      <c r="W5" s="329">
        <f>S5+V5</f>
        <v>9.4070796460176993</v>
      </c>
      <c r="X5" s="372">
        <f>RANK(W5,W5:W12)</f>
        <v>1</v>
      </c>
      <c r="Y5" s="372"/>
      <c r="Z5" s="373"/>
      <c r="AA5" s="334">
        <f>P6/R6</f>
        <v>1.4070796460176991</v>
      </c>
      <c r="AB5" s="335">
        <f>P5/R5</f>
        <v>6</v>
      </c>
    </row>
    <row r="6" spans="1:28" ht="25.2" customHeight="1" x14ac:dyDescent="0.25">
      <c r="A6" s="309"/>
      <c r="B6" s="310"/>
      <c r="C6" s="380"/>
      <c r="D6" s="26"/>
      <c r="E6" s="27"/>
      <c r="F6" s="27"/>
      <c r="G6" s="28">
        <f>M20</f>
        <v>50</v>
      </c>
      <c r="H6" s="29" t="s">
        <v>33</v>
      </c>
      <c r="I6" s="30">
        <f>O20</f>
        <v>29</v>
      </c>
      <c r="J6" s="28">
        <f>O18</f>
        <v>50</v>
      </c>
      <c r="K6" s="29" t="s">
        <v>33</v>
      </c>
      <c r="L6" s="30">
        <f>M18</f>
        <v>30</v>
      </c>
      <c r="M6" s="28">
        <f>M16</f>
        <v>59</v>
      </c>
      <c r="N6" s="29" t="s">
        <v>33</v>
      </c>
      <c r="O6" s="31">
        <f>O16</f>
        <v>54</v>
      </c>
      <c r="P6" s="32">
        <f>SUM(G6,J6,M6,)</f>
        <v>159</v>
      </c>
      <c r="Q6" s="33" t="s">
        <v>33</v>
      </c>
      <c r="R6" s="33">
        <f>SUM(I6,L6,O6,)</f>
        <v>113</v>
      </c>
      <c r="S6" s="312"/>
      <c r="T6" s="312"/>
      <c r="U6" s="312"/>
      <c r="V6" s="313"/>
      <c r="W6" s="314"/>
      <c r="X6" s="374"/>
      <c r="Y6" s="374"/>
      <c r="Z6" s="375"/>
      <c r="AA6" s="281"/>
      <c r="AB6" s="283"/>
    </row>
    <row r="7" spans="1:28" ht="25.2" customHeight="1" x14ac:dyDescent="0.25">
      <c r="A7" s="291" t="s">
        <v>34</v>
      </c>
      <c r="B7" s="293" t="s">
        <v>75</v>
      </c>
      <c r="C7" s="378"/>
      <c r="D7" s="34">
        <f>I5</f>
        <v>0</v>
      </c>
      <c r="E7" s="35" t="s">
        <v>33</v>
      </c>
      <c r="F7" s="36">
        <f>G5</f>
        <v>2</v>
      </c>
      <c r="G7" s="27"/>
      <c r="H7" s="27"/>
      <c r="I7" s="27"/>
      <c r="J7" s="37">
        <f>J17</f>
        <v>0</v>
      </c>
      <c r="K7" s="35" t="s">
        <v>33</v>
      </c>
      <c r="L7" s="36">
        <f>L17</f>
        <v>2</v>
      </c>
      <c r="M7" s="37">
        <f>L19</f>
        <v>2</v>
      </c>
      <c r="N7" s="35" t="s">
        <v>33</v>
      </c>
      <c r="O7" s="38">
        <f>J19</f>
        <v>0</v>
      </c>
      <c r="P7" s="39">
        <f>SUM(D7,J7,M7,)</f>
        <v>2</v>
      </c>
      <c r="Q7" s="40" t="s">
        <v>33</v>
      </c>
      <c r="R7" s="40">
        <f>SUM(F7,L7,O7,)</f>
        <v>4</v>
      </c>
      <c r="S7" s="312">
        <f>IF(D7-F7=2,3,IF(D7-F7=1,2,IF(F7-D7=1,1,0)))+IF(J7-L7=2,3,IF(J7-L7=1,2,IF(L7-J7=1,1,0)))+IF(M7-O7=2,3,IF(M7-O7=1,2,IF(O7-M7=1,1,0)))</f>
        <v>3</v>
      </c>
      <c r="T7" s="312"/>
      <c r="U7" s="312"/>
      <c r="V7" s="313">
        <f>P8/R8</f>
        <v>0.75757575757575757</v>
      </c>
      <c r="W7" s="301">
        <f>S7+V7</f>
        <v>3.7575757575757578</v>
      </c>
      <c r="X7" s="303">
        <f>RANK(W7,W5:W12)</f>
        <v>3</v>
      </c>
      <c r="Y7" s="304"/>
      <c r="Z7" s="305"/>
      <c r="AA7" s="281">
        <f>P8/R8</f>
        <v>0.75757575757575757</v>
      </c>
      <c r="AB7" s="283">
        <f>P7/R7</f>
        <v>0.5</v>
      </c>
    </row>
    <row r="8" spans="1:28" ht="25.2" customHeight="1" x14ac:dyDescent="0.25">
      <c r="A8" s="309"/>
      <c r="B8" s="310"/>
      <c r="C8" s="380"/>
      <c r="D8" s="41">
        <f>I6</f>
        <v>29</v>
      </c>
      <c r="E8" s="29" t="s">
        <v>33</v>
      </c>
      <c r="F8" s="30">
        <f>G6</f>
        <v>50</v>
      </c>
      <c r="G8" s="42"/>
      <c r="H8" s="42"/>
      <c r="I8" s="42"/>
      <c r="J8" s="28">
        <f>M17</f>
        <v>21</v>
      </c>
      <c r="K8" s="29" t="s">
        <v>33</v>
      </c>
      <c r="L8" s="30">
        <f>O17</f>
        <v>50</v>
      </c>
      <c r="M8" s="28">
        <f>O19</f>
        <v>50</v>
      </c>
      <c r="N8" s="29" t="s">
        <v>33</v>
      </c>
      <c r="O8" s="31">
        <f>M19</f>
        <v>32</v>
      </c>
      <c r="P8" s="32">
        <f>SUM(D8,J8,M8,)</f>
        <v>100</v>
      </c>
      <c r="Q8" s="33" t="s">
        <v>33</v>
      </c>
      <c r="R8" s="33">
        <f>SUM(F8,L8,O8,)</f>
        <v>132</v>
      </c>
      <c r="S8" s="312"/>
      <c r="T8" s="312"/>
      <c r="U8" s="312"/>
      <c r="V8" s="313"/>
      <c r="W8" s="314"/>
      <c r="X8" s="315"/>
      <c r="Y8" s="316"/>
      <c r="Z8" s="317"/>
      <c r="AA8" s="281"/>
      <c r="AB8" s="283"/>
    </row>
    <row r="9" spans="1:28" ht="25.2" customHeight="1" x14ac:dyDescent="0.25">
      <c r="A9" s="291" t="s">
        <v>36</v>
      </c>
      <c r="B9" s="293" t="s">
        <v>76</v>
      </c>
      <c r="C9" s="378"/>
      <c r="D9" s="34">
        <f>L5</f>
        <v>0</v>
      </c>
      <c r="E9" s="35" t="s">
        <v>33</v>
      </c>
      <c r="F9" s="36">
        <f>J5</f>
        <v>2</v>
      </c>
      <c r="G9" s="37">
        <f>L7</f>
        <v>2</v>
      </c>
      <c r="H9" s="35" t="s">
        <v>33</v>
      </c>
      <c r="I9" s="36">
        <f>J7</f>
        <v>0</v>
      </c>
      <c r="J9" s="27"/>
      <c r="K9" s="27"/>
      <c r="L9" s="27"/>
      <c r="M9" s="37">
        <f>J21</f>
        <v>2</v>
      </c>
      <c r="N9" s="35" t="s">
        <v>33</v>
      </c>
      <c r="O9" s="38">
        <f>L21</f>
        <v>0</v>
      </c>
      <c r="P9" s="39">
        <f>SUM(D9,G9,M9,)</f>
        <v>4</v>
      </c>
      <c r="Q9" s="40" t="s">
        <v>33</v>
      </c>
      <c r="R9" s="40">
        <f>SUM(I9,F9,O9,)</f>
        <v>2</v>
      </c>
      <c r="S9" s="312">
        <f>IF(D9-F9=2,3,IF(D9-F9=1,2,IF(F9-D9=1,1,0)))+IF(G9-I9=2,3,IF(G9-I9=1,2,IF(I9-G9=1,1,0)))+IF(M9-O9=2,3,IF(M9-O9=1,2,IF(O9-M9=1,1,0)))</f>
        <v>6</v>
      </c>
      <c r="T9" s="312"/>
      <c r="U9" s="312"/>
      <c r="V9" s="313">
        <f>P10/R10</f>
        <v>1.1926605504587156</v>
      </c>
      <c r="W9" s="301">
        <f>S9+V9</f>
        <v>7.1926605504587151</v>
      </c>
      <c r="X9" s="303">
        <f>RANK(W9,W5:W12)</f>
        <v>2</v>
      </c>
      <c r="Y9" s="304"/>
      <c r="Z9" s="305"/>
      <c r="AA9" s="281">
        <f>P10/R10</f>
        <v>1.1926605504587156</v>
      </c>
      <c r="AB9" s="283">
        <f>P9/R9</f>
        <v>2</v>
      </c>
    </row>
    <row r="10" spans="1:28" ht="25.2" customHeight="1" x14ac:dyDescent="0.25">
      <c r="A10" s="309"/>
      <c r="B10" s="310"/>
      <c r="C10" s="380"/>
      <c r="D10" s="41">
        <f>L6</f>
        <v>30</v>
      </c>
      <c r="E10" s="29" t="s">
        <v>33</v>
      </c>
      <c r="F10" s="30">
        <f>J6</f>
        <v>50</v>
      </c>
      <c r="G10" s="28">
        <f>L8</f>
        <v>50</v>
      </c>
      <c r="H10" s="29" t="s">
        <v>33</v>
      </c>
      <c r="I10" s="30">
        <f>J8</f>
        <v>21</v>
      </c>
      <c r="J10" s="42"/>
      <c r="K10" s="42"/>
      <c r="L10" s="42"/>
      <c r="M10" s="28">
        <f>M21</f>
        <v>50</v>
      </c>
      <c r="N10" s="29" t="s">
        <v>33</v>
      </c>
      <c r="O10" s="31">
        <f>O21</f>
        <v>38</v>
      </c>
      <c r="P10" s="32">
        <f>SUM(D10,G10,M10,)</f>
        <v>130</v>
      </c>
      <c r="Q10" s="33" t="s">
        <v>33</v>
      </c>
      <c r="R10" s="33">
        <f>SUM(I10,F10,O10,)</f>
        <v>109</v>
      </c>
      <c r="S10" s="312"/>
      <c r="T10" s="312"/>
      <c r="U10" s="312"/>
      <c r="V10" s="313"/>
      <c r="W10" s="314"/>
      <c r="X10" s="315"/>
      <c r="Y10" s="316"/>
      <c r="Z10" s="317"/>
      <c r="AA10" s="281"/>
      <c r="AB10" s="283"/>
    </row>
    <row r="11" spans="1:28" ht="25.2" customHeight="1" x14ac:dyDescent="0.25">
      <c r="A11" s="291" t="s">
        <v>38</v>
      </c>
      <c r="B11" s="293" t="s">
        <v>77</v>
      </c>
      <c r="C11" s="378"/>
      <c r="D11" s="34">
        <f>O5</f>
        <v>1</v>
      </c>
      <c r="E11" s="35" t="s">
        <v>33</v>
      </c>
      <c r="F11" s="36">
        <f>M5</f>
        <v>2</v>
      </c>
      <c r="G11" s="37">
        <f>O7</f>
        <v>0</v>
      </c>
      <c r="H11" s="35" t="s">
        <v>33</v>
      </c>
      <c r="I11" s="36">
        <f>M7</f>
        <v>2</v>
      </c>
      <c r="J11" s="37">
        <f>O9</f>
        <v>0</v>
      </c>
      <c r="K11" s="35" t="s">
        <v>33</v>
      </c>
      <c r="L11" s="36">
        <f>M9</f>
        <v>2</v>
      </c>
      <c r="M11" s="27"/>
      <c r="N11" s="27"/>
      <c r="O11" s="43"/>
      <c r="P11" s="39">
        <f>SUM(G11,J11,D11,)</f>
        <v>1</v>
      </c>
      <c r="Q11" s="40" t="s">
        <v>33</v>
      </c>
      <c r="R11" s="40">
        <f>SUM(I11,L11,F11,)</f>
        <v>6</v>
      </c>
      <c r="S11" s="297">
        <f>IF(D11-F11=2,3,IF(D11-F11=1,2,IF(F11-D11=1,1,0)))+IF(G11-I11=2,3,IF(G11-I11=1,2,IF(I11-G11=1,1,0)))+IF(J11-L11=2,3,IF(J11-L11=1,2,IF(L11-J11=1,1,0)))</f>
        <v>1</v>
      </c>
      <c r="T11" s="297"/>
      <c r="U11" s="297"/>
      <c r="V11" s="299">
        <f>P12/R12</f>
        <v>0.77987421383647804</v>
      </c>
      <c r="W11" s="301">
        <f>S11+V11</f>
        <v>1.779874213836478</v>
      </c>
      <c r="X11" s="303">
        <f>RANK(W11,W5:W12)</f>
        <v>4</v>
      </c>
      <c r="Y11" s="304"/>
      <c r="Z11" s="305"/>
      <c r="AA11" s="281">
        <f>P12/R12</f>
        <v>0.77987421383647804</v>
      </c>
      <c r="AB11" s="283">
        <f>P11/R11</f>
        <v>0.16666666666666666</v>
      </c>
    </row>
    <row r="12" spans="1:28" ht="25.2" customHeight="1" thickBot="1" x14ac:dyDescent="0.3">
      <c r="A12" s="292"/>
      <c r="B12" s="295"/>
      <c r="C12" s="379"/>
      <c r="D12" s="44">
        <f>O6</f>
        <v>54</v>
      </c>
      <c r="E12" s="45" t="s">
        <v>33</v>
      </c>
      <c r="F12" s="46">
        <f>M6</f>
        <v>59</v>
      </c>
      <c r="G12" s="47">
        <f>O8</f>
        <v>32</v>
      </c>
      <c r="H12" s="45" t="s">
        <v>33</v>
      </c>
      <c r="I12" s="46">
        <f>M8</f>
        <v>50</v>
      </c>
      <c r="J12" s="47">
        <f>O10</f>
        <v>38</v>
      </c>
      <c r="K12" s="45" t="s">
        <v>33</v>
      </c>
      <c r="L12" s="46">
        <f>M10</f>
        <v>50</v>
      </c>
      <c r="M12" s="48"/>
      <c r="N12" s="48"/>
      <c r="O12" s="49"/>
      <c r="P12" s="50">
        <f>SUM(G12,J12,D12,)</f>
        <v>124</v>
      </c>
      <c r="Q12" s="51" t="s">
        <v>33</v>
      </c>
      <c r="R12" s="51">
        <f>SUM(I12,L12,F12,)</f>
        <v>159</v>
      </c>
      <c r="S12" s="298"/>
      <c r="T12" s="298"/>
      <c r="U12" s="298"/>
      <c r="V12" s="300"/>
      <c r="W12" s="302"/>
      <c r="X12" s="306"/>
      <c r="Y12" s="307"/>
      <c r="Z12" s="308"/>
      <c r="AA12" s="282"/>
      <c r="AB12" s="284"/>
    </row>
    <row r="13" spans="1:28" ht="25.2" customHeight="1" x14ac:dyDescent="0.25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</row>
    <row r="14" spans="1:28" ht="16.2" thickBot="1" x14ac:dyDescent="0.3"/>
    <row r="15" spans="1:28" ht="30" customHeight="1" thickBot="1" x14ac:dyDescent="0.3">
      <c r="A15" s="52"/>
      <c r="B15" s="53" t="s">
        <v>40</v>
      </c>
      <c r="C15" s="286" t="s">
        <v>41</v>
      </c>
      <c r="D15" s="286"/>
      <c r="E15" s="286"/>
      <c r="F15" s="286"/>
      <c r="G15" s="286"/>
      <c r="H15" s="286"/>
      <c r="I15" s="287"/>
      <c r="J15" s="288" t="s">
        <v>42</v>
      </c>
      <c r="K15" s="289"/>
      <c r="L15" s="289"/>
      <c r="M15" s="289" t="s">
        <v>43</v>
      </c>
      <c r="N15" s="289"/>
      <c r="O15" s="289"/>
      <c r="P15" s="289" t="s">
        <v>44</v>
      </c>
      <c r="Q15" s="289"/>
      <c r="R15" s="289"/>
      <c r="S15" s="289" t="s">
        <v>45</v>
      </c>
      <c r="T15" s="289"/>
      <c r="U15" s="289"/>
      <c r="V15" s="54"/>
      <c r="W15" s="54"/>
      <c r="X15" s="289" t="s">
        <v>46</v>
      </c>
      <c r="Y15" s="289"/>
      <c r="Z15" s="290"/>
      <c r="AA15" s="55" t="s">
        <v>47</v>
      </c>
      <c r="AB15" s="56" t="s">
        <v>48</v>
      </c>
    </row>
    <row r="16" spans="1:28" ht="30" customHeight="1" x14ac:dyDescent="0.25">
      <c r="A16" s="57" t="s">
        <v>31</v>
      </c>
      <c r="B16" s="58" t="s">
        <v>49</v>
      </c>
      <c r="C16" s="59" t="str">
        <f>B5</f>
        <v>Havl.Brod</v>
      </c>
      <c r="D16" s="60" t="s">
        <v>50</v>
      </c>
      <c r="E16" s="278" t="str">
        <f>B11</f>
        <v>Česká Třebová</v>
      </c>
      <c r="F16" s="278"/>
      <c r="G16" s="278"/>
      <c r="H16" s="278"/>
      <c r="I16" s="278"/>
      <c r="J16" s="61">
        <f t="shared" ref="J16:J21" si="0">IF(P16&gt;R16,1,0)+IF(S16&gt;U16,1,0)+IF(X16&gt;Z16,1,0)</f>
        <v>2</v>
      </c>
      <c r="K16" s="62" t="s">
        <v>33</v>
      </c>
      <c r="L16" s="63">
        <f t="shared" ref="L16:L21" si="1">IF(R16&gt;P16,1,0)+IF(U16&gt;S16,1,0)+IF(Z16&gt;X16,1,0)</f>
        <v>1</v>
      </c>
      <c r="M16" s="64">
        <f t="shared" ref="M16:M21" si="2">P16+S16+X16</f>
        <v>59</v>
      </c>
      <c r="N16" s="65" t="s">
        <v>33</v>
      </c>
      <c r="O16" s="66">
        <f t="shared" ref="O16:O21" si="3">R16+U16+Z16</f>
        <v>54</v>
      </c>
      <c r="P16" s="67">
        <v>25</v>
      </c>
      <c r="Q16" s="65" t="s">
        <v>33</v>
      </c>
      <c r="R16" s="68">
        <v>22</v>
      </c>
      <c r="S16" s="67">
        <v>19</v>
      </c>
      <c r="T16" s="65" t="s">
        <v>33</v>
      </c>
      <c r="U16" s="68">
        <v>25</v>
      </c>
      <c r="V16" s="63"/>
      <c r="W16" s="63"/>
      <c r="X16" s="67">
        <v>15</v>
      </c>
      <c r="Y16" s="65" t="s">
        <v>33</v>
      </c>
      <c r="Z16" s="63">
        <v>7</v>
      </c>
      <c r="AA16" s="69" t="s">
        <v>30</v>
      </c>
      <c r="AB16" s="70"/>
    </row>
    <row r="17" spans="1:28" ht="30" customHeight="1" x14ac:dyDescent="0.25">
      <c r="A17" s="71" t="s">
        <v>34</v>
      </c>
      <c r="B17" s="72" t="s">
        <v>51</v>
      </c>
      <c r="C17" s="73" t="str">
        <f>B7</f>
        <v>Přerov D</v>
      </c>
      <c r="D17" s="74" t="s">
        <v>50</v>
      </c>
      <c r="E17" s="279" t="str">
        <f>B9</f>
        <v>Levice</v>
      </c>
      <c r="F17" s="279"/>
      <c r="G17" s="279"/>
      <c r="H17" s="279"/>
      <c r="I17" s="279"/>
      <c r="J17" s="75">
        <f t="shared" si="0"/>
        <v>0</v>
      </c>
      <c r="K17" s="76" t="s">
        <v>33</v>
      </c>
      <c r="L17" s="77">
        <f t="shared" si="1"/>
        <v>2</v>
      </c>
      <c r="M17" s="78">
        <f t="shared" si="2"/>
        <v>21</v>
      </c>
      <c r="N17" s="79" t="s">
        <v>33</v>
      </c>
      <c r="O17" s="80">
        <f t="shared" si="3"/>
        <v>50</v>
      </c>
      <c r="P17" s="81">
        <v>6</v>
      </c>
      <c r="Q17" s="79" t="s">
        <v>33</v>
      </c>
      <c r="R17" s="82">
        <v>25</v>
      </c>
      <c r="S17" s="81">
        <v>15</v>
      </c>
      <c r="T17" s="79" t="s">
        <v>33</v>
      </c>
      <c r="U17" s="82">
        <v>25</v>
      </c>
      <c r="V17" s="77"/>
      <c r="W17" s="77"/>
      <c r="X17" s="81"/>
      <c r="Y17" s="79" t="s">
        <v>33</v>
      </c>
      <c r="Z17" s="77"/>
      <c r="AA17" s="83" t="s">
        <v>30</v>
      </c>
      <c r="AB17" s="84"/>
    </row>
    <row r="18" spans="1:28" ht="30" customHeight="1" x14ac:dyDescent="0.25">
      <c r="A18" s="71" t="s">
        <v>36</v>
      </c>
      <c r="B18" s="72" t="s">
        <v>52</v>
      </c>
      <c r="C18" s="73" t="str">
        <f>B9</f>
        <v>Levice</v>
      </c>
      <c r="D18" s="74" t="s">
        <v>50</v>
      </c>
      <c r="E18" s="279" t="str">
        <f>B5</f>
        <v>Havl.Brod</v>
      </c>
      <c r="F18" s="279"/>
      <c r="G18" s="279"/>
      <c r="H18" s="279"/>
      <c r="I18" s="279"/>
      <c r="J18" s="75">
        <f t="shared" si="0"/>
        <v>0</v>
      </c>
      <c r="K18" s="76" t="s">
        <v>33</v>
      </c>
      <c r="L18" s="77">
        <f t="shared" si="1"/>
        <v>2</v>
      </c>
      <c r="M18" s="78">
        <f t="shared" si="2"/>
        <v>30</v>
      </c>
      <c r="N18" s="79" t="s">
        <v>33</v>
      </c>
      <c r="O18" s="80">
        <f t="shared" si="3"/>
        <v>50</v>
      </c>
      <c r="P18" s="85">
        <v>21</v>
      </c>
      <c r="Q18" s="86" t="s">
        <v>33</v>
      </c>
      <c r="R18" s="82">
        <v>25</v>
      </c>
      <c r="S18" s="81">
        <v>9</v>
      </c>
      <c r="T18" s="79" t="s">
        <v>33</v>
      </c>
      <c r="U18" s="82">
        <v>25</v>
      </c>
      <c r="V18" s="77"/>
      <c r="W18" s="77"/>
      <c r="X18" s="81"/>
      <c r="Y18" s="79" t="s">
        <v>33</v>
      </c>
      <c r="Z18" s="77"/>
      <c r="AA18" s="83" t="s">
        <v>30</v>
      </c>
      <c r="AB18" s="84"/>
    </row>
    <row r="19" spans="1:28" ht="30" customHeight="1" x14ac:dyDescent="0.25">
      <c r="A19" s="71" t="s">
        <v>38</v>
      </c>
      <c r="B19" s="72" t="s">
        <v>53</v>
      </c>
      <c r="C19" s="73" t="str">
        <f>B11</f>
        <v>Česká Třebová</v>
      </c>
      <c r="D19" s="74" t="s">
        <v>50</v>
      </c>
      <c r="E19" s="279" t="str">
        <f>B7</f>
        <v>Přerov D</v>
      </c>
      <c r="F19" s="279"/>
      <c r="G19" s="279"/>
      <c r="H19" s="279"/>
      <c r="I19" s="279"/>
      <c r="J19" s="75">
        <f t="shared" si="0"/>
        <v>0</v>
      </c>
      <c r="K19" s="76" t="s">
        <v>33</v>
      </c>
      <c r="L19" s="77">
        <f t="shared" si="1"/>
        <v>2</v>
      </c>
      <c r="M19" s="78">
        <f t="shared" si="2"/>
        <v>32</v>
      </c>
      <c r="N19" s="79" t="s">
        <v>33</v>
      </c>
      <c r="O19" s="80">
        <f t="shared" si="3"/>
        <v>50</v>
      </c>
      <c r="P19" s="81">
        <v>20</v>
      </c>
      <c r="Q19" s="79" t="s">
        <v>33</v>
      </c>
      <c r="R19" s="82">
        <v>25</v>
      </c>
      <c r="S19" s="81">
        <v>12</v>
      </c>
      <c r="T19" s="79" t="s">
        <v>33</v>
      </c>
      <c r="U19" s="82">
        <v>25</v>
      </c>
      <c r="V19" s="77"/>
      <c r="W19" s="77"/>
      <c r="X19" s="81"/>
      <c r="Y19" s="79" t="s">
        <v>33</v>
      </c>
      <c r="Z19" s="77"/>
      <c r="AA19" s="83" t="s">
        <v>30</v>
      </c>
      <c r="AB19" s="84"/>
    </row>
    <row r="20" spans="1:28" ht="30" customHeight="1" x14ac:dyDescent="0.25">
      <c r="A20" s="71" t="s">
        <v>54</v>
      </c>
      <c r="B20" s="72" t="s">
        <v>55</v>
      </c>
      <c r="C20" s="73" t="str">
        <f>B5</f>
        <v>Havl.Brod</v>
      </c>
      <c r="D20" s="74" t="s">
        <v>50</v>
      </c>
      <c r="E20" s="279" t="str">
        <f>B7</f>
        <v>Přerov D</v>
      </c>
      <c r="F20" s="279"/>
      <c r="G20" s="279"/>
      <c r="H20" s="279"/>
      <c r="I20" s="279"/>
      <c r="J20" s="75">
        <f t="shared" si="0"/>
        <v>2</v>
      </c>
      <c r="K20" s="76" t="s">
        <v>33</v>
      </c>
      <c r="L20" s="77">
        <f t="shared" si="1"/>
        <v>0</v>
      </c>
      <c r="M20" s="78">
        <f t="shared" si="2"/>
        <v>50</v>
      </c>
      <c r="N20" s="79" t="s">
        <v>33</v>
      </c>
      <c r="O20" s="80">
        <f t="shared" si="3"/>
        <v>29</v>
      </c>
      <c r="P20" s="85">
        <v>25</v>
      </c>
      <c r="Q20" s="79" t="s">
        <v>33</v>
      </c>
      <c r="R20" s="82">
        <v>17</v>
      </c>
      <c r="S20" s="81">
        <v>25</v>
      </c>
      <c r="T20" s="79" t="s">
        <v>33</v>
      </c>
      <c r="U20" s="82">
        <v>12</v>
      </c>
      <c r="V20" s="77"/>
      <c r="W20" s="77"/>
      <c r="X20" s="81"/>
      <c r="Y20" s="79" t="s">
        <v>33</v>
      </c>
      <c r="Z20" s="77"/>
      <c r="AA20" s="83" t="s">
        <v>30</v>
      </c>
      <c r="AB20" s="84"/>
    </row>
    <row r="21" spans="1:28" ht="30" customHeight="1" thickBot="1" x14ac:dyDescent="0.3">
      <c r="A21" s="87" t="s">
        <v>56</v>
      </c>
      <c r="B21" s="88" t="s">
        <v>57</v>
      </c>
      <c r="C21" s="89" t="str">
        <f>B9</f>
        <v>Levice</v>
      </c>
      <c r="D21" s="90" t="s">
        <v>50</v>
      </c>
      <c r="E21" s="280" t="str">
        <f>B11</f>
        <v>Česká Třebová</v>
      </c>
      <c r="F21" s="280"/>
      <c r="G21" s="280"/>
      <c r="H21" s="280"/>
      <c r="I21" s="280"/>
      <c r="J21" s="91">
        <f t="shared" si="0"/>
        <v>2</v>
      </c>
      <c r="K21" s="92" t="s">
        <v>33</v>
      </c>
      <c r="L21" s="93">
        <f t="shared" si="1"/>
        <v>0</v>
      </c>
      <c r="M21" s="94">
        <f t="shared" si="2"/>
        <v>50</v>
      </c>
      <c r="N21" s="95" t="s">
        <v>33</v>
      </c>
      <c r="O21" s="96">
        <f t="shared" si="3"/>
        <v>38</v>
      </c>
      <c r="P21" s="97">
        <v>25</v>
      </c>
      <c r="Q21" s="98" t="s">
        <v>33</v>
      </c>
      <c r="R21" s="99">
        <v>19</v>
      </c>
      <c r="S21" s="97">
        <v>25</v>
      </c>
      <c r="T21" s="98" t="s">
        <v>33</v>
      </c>
      <c r="U21" s="99">
        <v>19</v>
      </c>
      <c r="V21" s="100"/>
      <c r="W21" s="100"/>
      <c r="X21" s="97"/>
      <c r="Y21" s="98" t="s">
        <v>33</v>
      </c>
      <c r="Z21" s="100"/>
      <c r="AA21" s="101" t="s">
        <v>30</v>
      </c>
      <c r="AB21" s="102"/>
    </row>
  </sheetData>
  <mergeCells count="57">
    <mergeCell ref="A1:AB1"/>
    <mergeCell ref="A3:C3"/>
    <mergeCell ref="D3:F4"/>
    <mergeCell ref="G3:I4"/>
    <mergeCell ref="J3:L4"/>
    <mergeCell ref="M3:O4"/>
    <mergeCell ref="P3:R4"/>
    <mergeCell ref="S3:U4"/>
    <mergeCell ref="X3:Z4"/>
    <mergeCell ref="AA3:AA4"/>
    <mergeCell ref="AB3:AB4"/>
    <mergeCell ref="A4:C4"/>
    <mergeCell ref="A5:A6"/>
    <mergeCell ref="B5:C6"/>
    <mergeCell ref="S5:U6"/>
    <mergeCell ref="V5:V6"/>
    <mergeCell ref="W5:W6"/>
    <mergeCell ref="X5:Z6"/>
    <mergeCell ref="AA5:AA6"/>
    <mergeCell ref="AB5:AB6"/>
    <mergeCell ref="AA7:AA8"/>
    <mergeCell ref="AB7:AB8"/>
    <mergeCell ref="A9:A10"/>
    <mergeCell ref="B9:C10"/>
    <mergeCell ref="S9:U10"/>
    <mergeCell ref="V9:V10"/>
    <mergeCell ref="W9:W10"/>
    <mergeCell ref="X9:Z10"/>
    <mergeCell ref="AA9:AA10"/>
    <mergeCell ref="AB9:AB10"/>
    <mergeCell ref="A7:A8"/>
    <mergeCell ref="B7:C8"/>
    <mergeCell ref="S7:U8"/>
    <mergeCell ref="V7:V8"/>
    <mergeCell ref="W7:W8"/>
    <mergeCell ref="X7:Z8"/>
    <mergeCell ref="E21:I21"/>
    <mergeCell ref="AA11:AA12"/>
    <mergeCell ref="AB11:AB12"/>
    <mergeCell ref="A13:AB13"/>
    <mergeCell ref="C15:I15"/>
    <mergeCell ref="J15:L15"/>
    <mergeCell ref="M15:O15"/>
    <mergeCell ref="P15:R15"/>
    <mergeCell ref="S15:U15"/>
    <mergeCell ref="X15:Z15"/>
    <mergeCell ref="A11:A12"/>
    <mergeCell ref="B11:C12"/>
    <mergeCell ref="S11:U12"/>
    <mergeCell ref="V11:V12"/>
    <mergeCell ref="W11:W12"/>
    <mergeCell ref="X11:Z12"/>
    <mergeCell ref="E16:I16"/>
    <mergeCell ref="E17:I17"/>
    <mergeCell ref="E18:I18"/>
    <mergeCell ref="E19:I19"/>
    <mergeCell ref="E20:I20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CC"/>
  </sheetPr>
  <dimension ref="A1:AB21"/>
  <sheetViews>
    <sheetView topLeftCell="A4" zoomScale="75" zoomScaleNormal="75" workbookViewId="0">
      <selection activeCell="AF15" sqref="AF15"/>
    </sheetView>
  </sheetViews>
  <sheetFormatPr defaultColWidth="9.109375" defaultRowHeight="15.6" x14ac:dyDescent="0.25"/>
  <cols>
    <col min="1" max="1" width="3.5546875" style="14" customWidth="1"/>
    <col min="2" max="2" width="9" style="14" customWidth="1"/>
    <col min="3" max="3" width="14.33203125" style="14" customWidth="1"/>
    <col min="4" max="4" width="3.88671875" style="14" customWidth="1"/>
    <col min="5" max="5" width="1.6640625" style="14" customWidth="1"/>
    <col min="6" max="7" width="3.88671875" style="14" customWidth="1"/>
    <col min="8" max="8" width="1.6640625" style="14" customWidth="1"/>
    <col min="9" max="10" width="3.88671875" style="14" customWidth="1"/>
    <col min="11" max="11" width="1.6640625" style="14" customWidth="1"/>
    <col min="12" max="13" width="3.88671875" style="14" customWidth="1"/>
    <col min="14" max="14" width="1.6640625" style="14" customWidth="1"/>
    <col min="15" max="16" width="3.88671875" style="14" customWidth="1"/>
    <col min="17" max="17" width="1.6640625" style="14" customWidth="1"/>
    <col min="18" max="19" width="3.88671875" style="14" customWidth="1"/>
    <col min="20" max="20" width="1.6640625" style="14" customWidth="1"/>
    <col min="21" max="21" width="3.88671875" style="14" customWidth="1"/>
    <col min="22" max="23" width="3.88671875" style="14" hidden="1" customWidth="1"/>
    <col min="24" max="24" width="3.88671875" style="14" customWidth="1"/>
    <col min="25" max="25" width="1.6640625" style="14" customWidth="1"/>
    <col min="26" max="26" width="3.88671875" style="14" customWidth="1"/>
    <col min="27" max="28" width="4.5546875" style="14" customWidth="1"/>
    <col min="29" max="16384" width="9.109375" style="14"/>
  </cols>
  <sheetData>
    <row r="1" spans="1:28" ht="25.8" x14ac:dyDescent="0.25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</row>
    <row r="2" spans="1:28" ht="16.2" thickBot="1" x14ac:dyDescent="0.3">
      <c r="AA2" s="15"/>
      <c r="AB2" s="15"/>
    </row>
    <row r="3" spans="1:28" ht="57.9" customHeight="1" x14ac:dyDescent="0.25">
      <c r="A3" s="388" t="s">
        <v>24</v>
      </c>
      <c r="B3" s="389"/>
      <c r="C3" s="389"/>
      <c r="D3" s="339" t="str">
        <f>B5</f>
        <v>Mikulova Praha</v>
      </c>
      <c r="E3" s="340"/>
      <c r="F3" s="340"/>
      <c r="G3" s="340" t="str">
        <f>B7</f>
        <v>Skalica A</v>
      </c>
      <c r="H3" s="340"/>
      <c r="I3" s="340"/>
      <c r="J3" s="340" t="str">
        <f>B9</f>
        <v>Bratislava</v>
      </c>
      <c r="K3" s="340"/>
      <c r="L3" s="340"/>
      <c r="M3" s="340" t="str">
        <f>B11</f>
        <v>Raškovice</v>
      </c>
      <c r="N3" s="340"/>
      <c r="O3" s="340"/>
      <c r="P3" s="343" t="s">
        <v>25</v>
      </c>
      <c r="Q3" s="344"/>
      <c r="R3" s="344"/>
      <c r="S3" s="344" t="s">
        <v>26</v>
      </c>
      <c r="T3" s="344"/>
      <c r="U3" s="344"/>
      <c r="V3" s="16"/>
      <c r="W3" s="16"/>
      <c r="X3" s="344" t="s">
        <v>27</v>
      </c>
      <c r="Y3" s="344"/>
      <c r="Z3" s="347"/>
      <c r="AA3" s="349" t="s">
        <v>28</v>
      </c>
      <c r="AB3" s="318" t="s">
        <v>29</v>
      </c>
    </row>
    <row r="4" spans="1:28" ht="58.2" customHeight="1" thickBot="1" x14ac:dyDescent="0.3">
      <c r="A4" s="386" t="s">
        <v>78</v>
      </c>
      <c r="B4" s="387"/>
      <c r="C4" s="387"/>
      <c r="D4" s="341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5"/>
      <c r="Q4" s="346"/>
      <c r="R4" s="346"/>
      <c r="S4" s="346"/>
      <c r="T4" s="346"/>
      <c r="U4" s="346"/>
      <c r="V4" s="17"/>
      <c r="W4" s="17"/>
      <c r="X4" s="346"/>
      <c r="Y4" s="346"/>
      <c r="Z4" s="348"/>
      <c r="AA4" s="350"/>
      <c r="AB4" s="319"/>
    </row>
    <row r="5" spans="1:28" ht="25.2" customHeight="1" x14ac:dyDescent="0.25">
      <c r="A5" s="322" t="s">
        <v>31</v>
      </c>
      <c r="B5" s="323" t="s">
        <v>79</v>
      </c>
      <c r="C5" s="324"/>
      <c r="D5" s="18"/>
      <c r="E5" s="19"/>
      <c r="F5" s="19"/>
      <c r="G5" s="20">
        <f>J20</f>
        <v>0</v>
      </c>
      <c r="H5" s="21" t="s">
        <v>33</v>
      </c>
      <c r="I5" s="22">
        <f>L20</f>
        <v>2</v>
      </c>
      <c r="J5" s="20">
        <f>L18</f>
        <v>0</v>
      </c>
      <c r="K5" s="21" t="s">
        <v>33</v>
      </c>
      <c r="L5" s="22">
        <f>J18</f>
        <v>2</v>
      </c>
      <c r="M5" s="600">
        <f>J16</f>
        <v>0</v>
      </c>
      <c r="N5" s="601" t="s">
        <v>33</v>
      </c>
      <c r="O5" s="602">
        <f>L16</f>
        <v>2</v>
      </c>
      <c r="P5" s="24">
        <f>SUM(G5,J5,M5,)</f>
        <v>0</v>
      </c>
      <c r="Q5" s="25" t="s">
        <v>33</v>
      </c>
      <c r="R5" s="25">
        <f>SUM(I5,L5,O5,)</f>
        <v>6</v>
      </c>
      <c r="S5" s="327">
        <f>IF(G5-I5=2,3,IF(G5-I5=1,2,IF(I5-G5=1,1,0)))+IF(J5-L5=2,3,IF(J5-L5=1,2,IF(L5-J5=1,1,0)))+IF(M5-O5=2,3,IF(M5-O5=1,2,IF(O5-M5=1,1,0)))</f>
        <v>0</v>
      </c>
      <c r="T5" s="327"/>
      <c r="U5" s="327"/>
      <c r="V5" s="328">
        <f>P6/R6</f>
        <v>0.53289473684210531</v>
      </c>
      <c r="W5" s="329">
        <f>S5+V5</f>
        <v>0.53289473684210531</v>
      </c>
      <c r="X5" s="372">
        <f>RANK(W5,W5:W12)</f>
        <v>4</v>
      </c>
      <c r="Y5" s="372"/>
      <c r="Z5" s="373"/>
      <c r="AA5" s="334">
        <f>P6/R6</f>
        <v>0.53289473684210531</v>
      </c>
      <c r="AB5" s="335">
        <f>P5/R5</f>
        <v>0</v>
      </c>
    </row>
    <row r="6" spans="1:28" ht="25.2" customHeight="1" x14ac:dyDescent="0.25">
      <c r="A6" s="309"/>
      <c r="B6" s="325"/>
      <c r="C6" s="326"/>
      <c r="D6" s="26"/>
      <c r="E6" s="27"/>
      <c r="F6" s="27"/>
      <c r="G6" s="28">
        <f>M20</f>
        <v>32</v>
      </c>
      <c r="H6" s="29" t="s">
        <v>33</v>
      </c>
      <c r="I6" s="30">
        <f>O20</f>
        <v>50</v>
      </c>
      <c r="J6" s="28">
        <f>O18</f>
        <v>15</v>
      </c>
      <c r="K6" s="29" t="s">
        <v>33</v>
      </c>
      <c r="L6" s="30">
        <f>M18</f>
        <v>50</v>
      </c>
      <c r="M6" s="603">
        <f>M16</f>
        <v>34</v>
      </c>
      <c r="N6" s="604" t="s">
        <v>33</v>
      </c>
      <c r="O6" s="605">
        <f>O16</f>
        <v>52</v>
      </c>
      <c r="P6" s="32">
        <f>SUM(G6,J6,M6,)</f>
        <v>81</v>
      </c>
      <c r="Q6" s="33" t="s">
        <v>33</v>
      </c>
      <c r="R6" s="33">
        <f>SUM(I6,L6,O6,)</f>
        <v>152</v>
      </c>
      <c r="S6" s="312"/>
      <c r="T6" s="312"/>
      <c r="U6" s="312"/>
      <c r="V6" s="313"/>
      <c r="W6" s="314"/>
      <c r="X6" s="374"/>
      <c r="Y6" s="374"/>
      <c r="Z6" s="375"/>
      <c r="AA6" s="281"/>
      <c r="AB6" s="283"/>
    </row>
    <row r="7" spans="1:28" ht="25.2" customHeight="1" x14ac:dyDescent="0.25">
      <c r="A7" s="291" t="s">
        <v>34</v>
      </c>
      <c r="B7" s="293" t="s">
        <v>80</v>
      </c>
      <c r="C7" s="294"/>
      <c r="D7" s="34">
        <f>I5</f>
        <v>2</v>
      </c>
      <c r="E7" s="35" t="s">
        <v>33</v>
      </c>
      <c r="F7" s="36">
        <f>G5</f>
        <v>0</v>
      </c>
      <c r="G7" s="27"/>
      <c r="H7" s="27"/>
      <c r="I7" s="27"/>
      <c r="J7" s="37">
        <f>J17</f>
        <v>1</v>
      </c>
      <c r="K7" s="35" t="s">
        <v>33</v>
      </c>
      <c r="L7" s="36">
        <f>L17</f>
        <v>2</v>
      </c>
      <c r="M7" s="586">
        <f>L19</f>
        <v>2</v>
      </c>
      <c r="N7" s="584" t="s">
        <v>33</v>
      </c>
      <c r="O7" s="606">
        <f>J19</f>
        <v>0</v>
      </c>
      <c r="P7" s="39">
        <f>SUM(D7,J7,M7,)</f>
        <v>5</v>
      </c>
      <c r="Q7" s="40" t="s">
        <v>33</v>
      </c>
      <c r="R7" s="40">
        <f>SUM(F7,L7,O7,)</f>
        <v>2</v>
      </c>
      <c r="S7" s="312">
        <f>IF(D7-F7=2,3,IF(D7-F7=1,2,IF(F7-D7=1,1,0)))+IF(J7-L7=2,3,IF(J7-L7=1,2,IF(L7-J7=1,1,0)))+IF(M7-O7=2,3,IF(M7-O7=1,2,IF(O7-M7=1,1,0)))</f>
        <v>7</v>
      </c>
      <c r="T7" s="312"/>
      <c r="U7" s="312"/>
      <c r="V7" s="313">
        <f>P8/R8</f>
        <v>1.1653543307086613</v>
      </c>
      <c r="W7" s="301">
        <f>S7+V7</f>
        <v>8.1653543307086611</v>
      </c>
      <c r="X7" s="361">
        <f>RANK(W7,W5:W12)</f>
        <v>1</v>
      </c>
      <c r="Y7" s="362"/>
      <c r="Z7" s="363"/>
      <c r="AA7" s="281">
        <f>P8/R8</f>
        <v>1.1653543307086613</v>
      </c>
      <c r="AB7" s="283">
        <f>P7/R7</f>
        <v>2.5</v>
      </c>
    </row>
    <row r="8" spans="1:28" ht="25.2" customHeight="1" x14ac:dyDescent="0.25">
      <c r="A8" s="309"/>
      <c r="B8" s="310"/>
      <c r="C8" s="311"/>
      <c r="D8" s="41">
        <f>I6</f>
        <v>50</v>
      </c>
      <c r="E8" s="29" t="s">
        <v>33</v>
      </c>
      <c r="F8" s="30">
        <f>G6</f>
        <v>32</v>
      </c>
      <c r="G8" s="42"/>
      <c r="H8" s="42"/>
      <c r="I8" s="42"/>
      <c r="J8" s="28">
        <f>M17</f>
        <v>48</v>
      </c>
      <c r="K8" s="29" t="s">
        <v>33</v>
      </c>
      <c r="L8" s="30">
        <f>O17</f>
        <v>58</v>
      </c>
      <c r="M8" s="603">
        <f>O19</f>
        <v>50</v>
      </c>
      <c r="N8" s="604" t="s">
        <v>33</v>
      </c>
      <c r="O8" s="605">
        <f>M19</f>
        <v>37</v>
      </c>
      <c r="P8" s="32">
        <f>SUM(D8,J8,M8,)</f>
        <v>148</v>
      </c>
      <c r="Q8" s="33" t="s">
        <v>33</v>
      </c>
      <c r="R8" s="33">
        <f>SUM(F8,L8,O8,)</f>
        <v>127</v>
      </c>
      <c r="S8" s="312"/>
      <c r="T8" s="312"/>
      <c r="U8" s="312"/>
      <c r="V8" s="313"/>
      <c r="W8" s="314"/>
      <c r="X8" s="367"/>
      <c r="Y8" s="368"/>
      <c r="Z8" s="369"/>
      <c r="AA8" s="281"/>
      <c r="AB8" s="283"/>
    </row>
    <row r="9" spans="1:28" ht="25.2" customHeight="1" x14ac:dyDescent="0.25">
      <c r="A9" s="291" t="s">
        <v>36</v>
      </c>
      <c r="B9" s="293" t="s">
        <v>81</v>
      </c>
      <c r="C9" s="294"/>
      <c r="D9" s="34">
        <f>L5</f>
        <v>2</v>
      </c>
      <c r="E9" s="35" t="s">
        <v>33</v>
      </c>
      <c r="F9" s="36">
        <f>J5</f>
        <v>0</v>
      </c>
      <c r="G9" s="37">
        <f>L7</f>
        <v>2</v>
      </c>
      <c r="H9" s="35" t="s">
        <v>33</v>
      </c>
      <c r="I9" s="36">
        <f>J7</f>
        <v>1</v>
      </c>
      <c r="J9" s="27"/>
      <c r="K9" s="27"/>
      <c r="L9" s="27"/>
      <c r="M9" s="586">
        <f>J21</f>
        <v>1</v>
      </c>
      <c r="N9" s="584" t="s">
        <v>33</v>
      </c>
      <c r="O9" s="606">
        <f>L21</f>
        <v>2</v>
      </c>
      <c r="P9" s="39">
        <f>SUM(D9,G9,M9,)</f>
        <v>5</v>
      </c>
      <c r="Q9" s="40" t="s">
        <v>33</v>
      </c>
      <c r="R9" s="40">
        <f>SUM(I9,F9,O9,)</f>
        <v>3</v>
      </c>
      <c r="S9" s="312">
        <f>IF(D9-F9=2,3,IF(D9-F9=1,2,IF(F9-D9=1,1,0)))+IF(G9-I9=2,3,IF(G9-I9=1,2,IF(I9-G9=1,1,0)))+IF(M9-O9=2,3,IF(M9-O9=1,2,IF(O9-M9=1,1,0)))</f>
        <v>6</v>
      </c>
      <c r="T9" s="312"/>
      <c r="U9" s="312"/>
      <c r="V9" s="313">
        <f>P10/R10</f>
        <v>1.3360000000000001</v>
      </c>
      <c r="W9" s="301">
        <f>S9+V9</f>
        <v>7.3360000000000003</v>
      </c>
      <c r="X9" s="361">
        <f>RANK(W9,W5:W12)</f>
        <v>2</v>
      </c>
      <c r="Y9" s="362"/>
      <c r="Z9" s="363"/>
      <c r="AA9" s="281">
        <f>P10/R10</f>
        <v>1.3360000000000001</v>
      </c>
      <c r="AB9" s="283">
        <f>P9/R9</f>
        <v>1.6666666666666667</v>
      </c>
    </row>
    <row r="10" spans="1:28" ht="25.2" customHeight="1" x14ac:dyDescent="0.25">
      <c r="A10" s="309"/>
      <c r="B10" s="310"/>
      <c r="C10" s="311"/>
      <c r="D10" s="41">
        <f>L6</f>
        <v>50</v>
      </c>
      <c r="E10" s="29" t="s">
        <v>33</v>
      </c>
      <c r="F10" s="30">
        <f>J6</f>
        <v>15</v>
      </c>
      <c r="G10" s="28">
        <f>L8</f>
        <v>58</v>
      </c>
      <c r="H10" s="29" t="s">
        <v>33</v>
      </c>
      <c r="I10" s="30">
        <f>J8</f>
        <v>48</v>
      </c>
      <c r="J10" s="42"/>
      <c r="K10" s="42"/>
      <c r="L10" s="42"/>
      <c r="M10" s="603">
        <f>M21</f>
        <v>59</v>
      </c>
      <c r="N10" s="604" t="s">
        <v>33</v>
      </c>
      <c r="O10" s="605">
        <f>O21</f>
        <v>62</v>
      </c>
      <c r="P10" s="32">
        <f>SUM(D10,G10,M10,)</f>
        <v>167</v>
      </c>
      <c r="Q10" s="33" t="s">
        <v>33</v>
      </c>
      <c r="R10" s="33">
        <f>SUM(I10,F10,O10,)</f>
        <v>125</v>
      </c>
      <c r="S10" s="312"/>
      <c r="T10" s="312"/>
      <c r="U10" s="312"/>
      <c r="V10" s="313"/>
      <c r="W10" s="314"/>
      <c r="X10" s="367"/>
      <c r="Y10" s="368"/>
      <c r="Z10" s="369"/>
      <c r="AA10" s="281"/>
      <c r="AB10" s="283"/>
    </row>
    <row r="11" spans="1:28" ht="25.2" customHeight="1" x14ac:dyDescent="0.25">
      <c r="A11" s="580" t="s">
        <v>38</v>
      </c>
      <c r="B11" s="581" t="s">
        <v>82</v>
      </c>
      <c r="C11" s="582"/>
      <c r="D11" s="583">
        <f>O5</f>
        <v>2</v>
      </c>
      <c r="E11" s="584" t="s">
        <v>33</v>
      </c>
      <c r="F11" s="585">
        <f>M5</f>
        <v>0</v>
      </c>
      <c r="G11" s="586">
        <f>O7</f>
        <v>0</v>
      </c>
      <c r="H11" s="584" t="s">
        <v>33</v>
      </c>
      <c r="I11" s="585">
        <f>M7</f>
        <v>2</v>
      </c>
      <c r="J11" s="586">
        <f>O9</f>
        <v>2</v>
      </c>
      <c r="K11" s="584" t="s">
        <v>33</v>
      </c>
      <c r="L11" s="585">
        <f>M9</f>
        <v>1</v>
      </c>
      <c r="M11" s="27"/>
      <c r="N11" s="27"/>
      <c r="O11" s="43"/>
      <c r="P11" s="594">
        <f>SUM(G11,J11,D11,)</f>
        <v>4</v>
      </c>
      <c r="Q11" s="595" t="s">
        <v>33</v>
      </c>
      <c r="R11" s="595">
        <f>SUM(I11,L11,F11,)</f>
        <v>3</v>
      </c>
      <c r="S11" s="596">
        <f>IF(D11-F11=2,3,IF(D11-F11=1,2,IF(F11-D11=1,1,0)))+IF(G11-I11=2,3,IF(G11-I11=1,2,IF(I11-G11=1,1,0)))+IF(J11-L11=2,3,IF(J11-L11=1,2,IF(L11-J11=1,1,0)))</f>
        <v>5</v>
      </c>
      <c r="T11" s="596"/>
      <c r="U11" s="596"/>
      <c r="V11" s="299">
        <f>P12/R12</f>
        <v>1.055944055944056</v>
      </c>
      <c r="W11" s="301">
        <f>S11+V11</f>
        <v>6.0559440559440558</v>
      </c>
      <c r="X11" s="361">
        <f>RANK(W11,W5:W12)</f>
        <v>3</v>
      </c>
      <c r="Y11" s="362"/>
      <c r="Z11" s="363"/>
      <c r="AA11" s="281">
        <f>P12/R12</f>
        <v>1.055944055944056</v>
      </c>
      <c r="AB11" s="283">
        <f>P11/R11</f>
        <v>1.3333333333333333</v>
      </c>
    </row>
    <row r="12" spans="1:28" ht="25.2" customHeight="1" thickBot="1" x14ac:dyDescent="0.3">
      <c r="A12" s="587"/>
      <c r="B12" s="588"/>
      <c r="C12" s="589"/>
      <c r="D12" s="590">
        <f>O6</f>
        <v>52</v>
      </c>
      <c r="E12" s="591" t="s">
        <v>33</v>
      </c>
      <c r="F12" s="592">
        <f>M6</f>
        <v>34</v>
      </c>
      <c r="G12" s="593">
        <f>O8</f>
        <v>37</v>
      </c>
      <c r="H12" s="591" t="s">
        <v>33</v>
      </c>
      <c r="I12" s="592">
        <f>M8</f>
        <v>50</v>
      </c>
      <c r="J12" s="593">
        <f>O10</f>
        <v>62</v>
      </c>
      <c r="K12" s="591" t="s">
        <v>33</v>
      </c>
      <c r="L12" s="592">
        <f>M10</f>
        <v>59</v>
      </c>
      <c r="M12" s="48"/>
      <c r="N12" s="48"/>
      <c r="O12" s="49"/>
      <c r="P12" s="597">
        <f>SUM(G12,J12,D12,)</f>
        <v>151</v>
      </c>
      <c r="Q12" s="598" t="s">
        <v>33</v>
      </c>
      <c r="R12" s="598">
        <f>SUM(I12,L12,F12,)</f>
        <v>143</v>
      </c>
      <c r="S12" s="599"/>
      <c r="T12" s="599"/>
      <c r="U12" s="599"/>
      <c r="V12" s="300"/>
      <c r="W12" s="302"/>
      <c r="X12" s="364"/>
      <c r="Y12" s="365"/>
      <c r="Z12" s="366"/>
      <c r="AA12" s="282"/>
      <c r="AB12" s="284"/>
    </row>
    <row r="13" spans="1:28" ht="25.2" customHeight="1" x14ac:dyDescent="0.25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</row>
    <row r="14" spans="1:28" ht="16.2" thickBot="1" x14ac:dyDescent="0.3"/>
    <row r="15" spans="1:28" ht="30" customHeight="1" thickBot="1" x14ac:dyDescent="0.3">
      <c r="A15" s="52"/>
      <c r="B15" s="53" t="s">
        <v>40</v>
      </c>
      <c r="C15" s="286" t="s">
        <v>41</v>
      </c>
      <c r="D15" s="286"/>
      <c r="E15" s="286"/>
      <c r="F15" s="286"/>
      <c r="G15" s="286"/>
      <c r="H15" s="286"/>
      <c r="I15" s="287"/>
      <c r="J15" s="288" t="s">
        <v>42</v>
      </c>
      <c r="K15" s="289"/>
      <c r="L15" s="289"/>
      <c r="M15" s="289" t="s">
        <v>43</v>
      </c>
      <c r="N15" s="289"/>
      <c r="O15" s="289"/>
      <c r="P15" s="289" t="s">
        <v>44</v>
      </c>
      <c r="Q15" s="289"/>
      <c r="R15" s="289"/>
      <c r="S15" s="289" t="s">
        <v>45</v>
      </c>
      <c r="T15" s="289"/>
      <c r="U15" s="289"/>
      <c r="V15" s="54"/>
      <c r="W15" s="54"/>
      <c r="X15" s="289" t="s">
        <v>46</v>
      </c>
      <c r="Y15" s="289"/>
      <c r="Z15" s="290"/>
      <c r="AA15" s="55" t="s">
        <v>47</v>
      </c>
      <c r="AB15" s="56" t="s">
        <v>48</v>
      </c>
    </row>
    <row r="16" spans="1:28" ht="30" customHeight="1" x14ac:dyDescent="0.25">
      <c r="A16" s="607" t="s">
        <v>31</v>
      </c>
      <c r="B16" s="608" t="s">
        <v>49</v>
      </c>
      <c r="C16" s="609" t="str">
        <f>B5</f>
        <v>Mikulova Praha</v>
      </c>
      <c r="D16" s="610" t="s">
        <v>50</v>
      </c>
      <c r="E16" s="611" t="str">
        <f>B11</f>
        <v>Raškovice</v>
      </c>
      <c r="F16" s="611"/>
      <c r="G16" s="611"/>
      <c r="H16" s="611"/>
      <c r="I16" s="611"/>
      <c r="J16" s="612">
        <f t="shared" ref="J16:J21" si="0">IF(P16&gt;R16,1,0)+IF(S16&gt;U16,1,0)+IF(X16&gt;Z16,1,0)</f>
        <v>0</v>
      </c>
      <c r="K16" s="613" t="s">
        <v>33</v>
      </c>
      <c r="L16" s="614">
        <f t="shared" ref="L16:L21" si="1">IF(R16&gt;P16,1,0)+IF(U16&gt;S16,1,0)+IF(Z16&gt;X16,1,0)</f>
        <v>2</v>
      </c>
      <c r="M16" s="615">
        <f t="shared" ref="M16:M21" si="2">P16+S16+X16</f>
        <v>34</v>
      </c>
      <c r="N16" s="616" t="s">
        <v>33</v>
      </c>
      <c r="O16" s="617">
        <f t="shared" ref="O16:O21" si="3">R16+U16+Z16</f>
        <v>52</v>
      </c>
      <c r="P16" s="618">
        <v>9</v>
      </c>
      <c r="Q16" s="616" t="s">
        <v>33</v>
      </c>
      <c r="R16" s="619">
        <v>25</v>
      </c>
      <c r="S16" s="618">
        <v>25</v>
      </c>
      <c r="T16" s="616" t="s">
        <v>33</v>
      </c>
      <c r="U16" s="619">
        <v>27</v>
      </c>
      <c r="V16" s="614"/>
      <c r="W16" s="614"/>
      <c r="X16" s="618"/>
      <c r="Y16" s="616" t="s">
        <v>33</v>
      </c>
      <c r="Z16" s="614"/>
      <c r="AA16" s="620" t="s">
        <v>30</v>
      </c>
      <c r="AB16" s="70"/>
    </row>
    <row r="17" spans="1:28" ht="30" customHeight="1" x14ac:dyDescent="0.25">
      <c r="A17" s="71" t="s">
        <v>34</v>
      </c>
      <c r="B17" s="72" t="s">
        <v>51</v>
      </c>
      <c r="C17" s="73" t="str">
        <f>B7</f>
        <v>Skalica A</v>
      </c>
      <c r="D17" s="74" t="s">
        <v>50</v>
      </c>
      <c r="E17" s="279" t="str">
        <f>B9</f>
        <v>Bratislava</v>
      </c>
      <c r="F17" s="279"/>
      <c r="G17" s="279"/>
      <c r="H17" s="279"/>
      <c r="I17" s="279"/>
      <c r="J17" s="75">
        <f t="shared" si="0"/>
        <v>1</v>
      </c>
      <c r="K17" s="76" t="s">
        <v>33</v>
      </c>
      <c r="L17" s="77">
        <f t="shared" si="1"/>
        <v>2</v>
      </c>
      <c r="M17" s="78">
        <f t="shared" si="2"/>
        <v>48</v>
      </c>
      <c r="N17" s="79" t="s">
        <v>33</v>
      </c>
      <c r="O17" s="80">
        <f t="shared" si="3"/>
        <v>58</v>
      </c>
      <c r="P17" s="81">
        <v>11</v>
      </c>
      <c r="Q17" s="79" t="s">
        <v>33</v>
      </c>
      <c r="R17" s="82">
        <v>25</v>
      </c>
      <c r="S17" s="81">
        <v>25</v>
      </c>
      <c r="T17" s="79" t="s">
        <v>33</v>
      </c>
      <c r="U17" s="82">
        <v>18</v>
      </c>
      <c r="V17" s="77"/>
      <c r="W17" s="77"/>
      <c r="X17" s="81">
        <v>12</v>
      </c>
      <c r="Y17" s="79" t="s">
        <v>33</v>
      </c>
      <c r="Z17" s="77">
        <v>15</v>
      </c>
      <c r="AA17" s="83" t="s">
        <v>30</v>
      </c>
      <c r="AB17" s="84"/>
    </row>
    <row r="18" spans="1:28" ht="30" customHeight="1" x14ac:dyDescent="0.25">
      <c r="A18" s="71" t="s">
        <v>36</v>
      </c>
      <c r="B18" s="72" t="s">
        <v>52</v>
      </c>
      <c r="C18" s="73" t="str">
        <f>B9</f>
        <v>Bratislava</v>
      </c>
      <c r="D18" s="74" t="s">
        <v>50</v>
      </c>
      <c r="E18" s="279" t="str">
        <f>B5</f>
        <v>Mikulova Praha</v>
      </c>
      <c r="F18" s="279"/>
      <c r="G18" s="279"/>
      <c r="H18" s="279"/>
      <c r="I18" s="279"/>
      <c r="J18" s="75">
        <f t="shared" si="0"/>
        <v>2</v>
      </c>
      <c r="K18" s="76" t="s">
        <v>33</v>
      </c>
      <c r="L18" s="77">
        <f t="shared" si="1"/>
        <v>0</v>
      </c>
      <c r="M18" s="78">
        <f t="shared" si="2"/>
        <v>50</v>
      </c>
      <c r="N18" s="79" t="s">
        <v>33</v>
      </c>
      <c r="O18" s="80">
        <f t="shared" si="3"/>
        <v>15</v>
      </c>
      <c r="P18" s="85">
        <v>25</v>
      </c>
      <c r="Q18" s="86" t="s">
        <v>33</v>
      </c>
      <c r="R18" s="82">
        <v>8</v>
      </c>
      <c r="S18" s="81">
        <v>25</v>
      </c>
      <c r="T18" s="79" t="s">
        <v>33</v>
      </c>
      <c r="U18" s="82">
        <v>7</v>
      </c>
      <c r="V18" s="77"/>
      <c r="W18" s="77"/>
      <c r="X18" s="81"/>
      <c r="Y18" s="79" t="s">
        <v>33</v>
      </c>
      <c r="Z18" s="77"/>
      <c r="AA18" s="83" t="s">
        <v>30</v>
      </c>
      <c r="AB18" s="84"/>
    </row>
    <row r="19" spans="1:28" ht="30" customHeight="1" x14ac:dyDescent="0.25">
      <c r="A19" s="621" t="s">
        <v>38</v>
      </c>
      <c r="B19" s="622" t="s">
        <v>53</v>
      </c>
      <c r="C19" s="623" t="str">
        <f>B11</f>
        <v>Raškovice</v>
      </c>
      <c r="D19" s="624" t="s">
        <v>50</v>
      </c>
      <c r="E19" s="625" t="str">
        <f>B7</f>
        <v>Skalica A</v>
      </c>
      <c r="F19" s="625"/>
      <c r="G19" s="625"/>
      <c r="H19" s="625"/>
      <c r="I19" s="625"/>
      <c r="J19" s="626">
        <f t="shared" si="0"/>
        <v>0</v>
      </c>
      <c r="K19" s="627" t="s">
        <v>33</v>
      </c>
      <c r="L19" s="628">
        <f t="shared" si="1"/>
        <v>2</v>
      </c>
      <c r="M19" s="629">
        <f t="shared" si="2"/>
        <v>37</v>
      </c>
      <c r="N19" s="630" t="s">
        <v>33</v>
      </c>
      <c r="O19" s="631">
        <f t="shared" si="3"/>
        <v>50</v>
      </c>
      <c r="P19" s="632">
        <v>22</v>
      </c>
      <c r="Q19" s="630" t="s">
        <v>33</v>
      </c>
      <c r="R19" s="633">
        <v>25</v>
      </c>
      <c r="S19" s="632">
        <v>15</v>
      </c>
      <c r="T19" s="630" t="s">
        <v>33</v>
      </c>
      <c r="U19" s="633">
        <v>25</v>
      </c>
      <c r="V19" s="628"/>
      <c r="W19" s="628"/>
      <c r="X19" s="632"/>
      <c r="Y19" s="630" t="s">
        <v>33</v>
      </c>
      <c r="Z19" s="628"/>
      <c r="AA19" s="634" t="s">
        <v>30</v>
      </c>
      <c r="AB19" s="84"/>
    </row>
    <row r="20" spans="1:28" ht="30" customHeight="1" x14ac:dyDescent="0.25">
      <c r="A20" s="71" t="s">
        <v>54</v>
      </c>
      <c r="B20" s="72" t="s">
        <v>55</v>
      </c>
      <c r="C20" s="73" t="str">
        <f>B5</f>
        <v>Mikulova Praha</v>
      </c>
      <c r="D20" s="74" t="s">
        <v>50</v>
      </c>
      <c r="E20" s="279" t="str">
        <f>B7</f>
        <v>Skalica A</v>
      </c>
      <c r="F20" s="279"/>
      <c r="G20" s="279"/>
      <c r="H20" s="279"/>
      <c r="I20" s="279"/>
      <c r="J20" s="75">
        <f t="shared" si="0"/>
        <v>0</v>
      </c>
      <c r="K20" s="76" t="s">
        <v>33</v>
      </c>
      <c r="L20" s="77">
        <f t="shared" si="1"/>
        <v>2</v>
      </c>
      <c r="M20" s="78">
        <f t="shared" si="2"/>
        <v>32</v>
      </c>
      <c r="N20" s="79" t="s">
        <v>33</v>
      </c>
      <c r="O20" s="80">
        <f t="shared" si="3"/>
        <v>50</v>
      </c>
      <c r="P20" s="85">
        <v>20</v>
      </c>
      <c r="Q20" s="79" t="s">
        <v>33</v>
      </c>
      <c r="R20" s="82">
        <v>25</v>
      </c>
      <c r="S20" s="81">
        <v>12</v>
      </c>
      <c r="T20" s="79" t="s">
        <v>33</v>
      </c>
      <c r="U20" s="82">
        <v>25</v>
      </c>
      <c r="V20" s="77"/>
      <c r="W20" s="77"/>
      <c r="X20" s="81"/>
      <c r="Y20" s="79" t="s">
        <v>33</v>
      </c>
      <c r="Z20" s="77"/>
      <c r="AA20" s="83" t="s">
        <v>30</v>
      </c>
      <c r="AB20" s="84"/>
    </row>
    <row r="21" spans="1:28" ht="30" customHeight="1" thickBot="1" x14ac:dyDescent="0.3">
      <c r="A21" s="635" t="s">
        <v>56</v>
      </c>
      <c r="B21" s="636" t="s">
        <v>57</v>
      </c>
      <c r="C21" s="637" t="str">
        <f>B9</f>
        <v>Bratislava</v>
      </c>
      <c r="D21" s="638" t="s">
        <v>50</v>
      </c>
      <c r="E21" s="639" t="str">
        <f>B11</f>
        <v>Raškovice</v>
      </c>
      <c r="F21" s="639"/>
      <c r="G21" s="639"/>
      <c r="H21" s="639"/>
      <c r="I21" s="639"/>
      <c r="J21" s="640">
        <f t="shared" si="0"/>
        <v>1</v>
      </c>
      <c r="K21" s="641" t="s">
        <v>33</v>
      </c>
      <c r="L21" s="642">
        <f t="shared" si="1"/>
        <v>2</v>
      </c>
      <c r="M21" s="643">
        <f t="shared" si="2"/>
        <v>59</v>
      </c>
      <c r="N21" s="644" t="s">
        <v>33</v>
      </c>
      <c r="O21" s="645">
        <f t="shared" si="3"/>
        <v>62</v>
      </c>
      <c r="P21" s="646">
        <v>25</v>
      </c>
      <c r="Q21" s="647" t="s">
        <v>33</v>
      </c>
      <c r="R21" s="648">
        <v>20</v>
      </c>
      <c r="S21" s="646">
        <v>25</v>
      </c>
      <c r="T21" s="647" t="s">
        <v>33</v>
      </c>
      <c r="U21" s="648">
        <v>27</v>
      </c>
      <c r="V21" s="649"/>
      <c r="W21" s="649"/>
      <c r="X21" s="646">
        <v>9</v>
      </c>
      <c r="Y21" s="647" t="s">
        <v>33</v>
      </c>
      <c r="Z21" s="649">
        <v>15</v>
      </c>
      <c r="AA21" s="650" t="s">
        <v>30</v>
      </c>
      <c r="AB21" s="102"/>
    </row>
  </sheetData>
  <mergeCells count="57">
    <mergeCell ref="A1:AB1"/>
    <mergeCell ref="A3:C3"/>
    <mergeCell ref="D3:F4"/>
    <mergeCell ref="G3:I4"/>
    <mergeCell ref="J3:L4"/>
    <mergeCell ref="M3:O4"/>
    <mergeCell ref="P3:R4"/>
    <mergeCell ref="S3:U4"/>
    <mergeCell ref="X3:Z4"/>
    <mergeCell ref="AA3:AA4"/>
    <mergeCell ref="AB3:AB4"/>
    <mergeCell ref="A4:C4"/>
    <mergeCell ref="A5:A6"/>
    <mergeCell ref="B5:C6"/>
    <mergeCell ref="S5:U6"/>
    <mergeCell ref="V5:V6"/>
    <mergeCell ref="W5:W6"/>
    <mergeCell ref="X5:Z6"/>
    <mergeCell ref="AA5:AA6"/>
    <mergeCell ref="AB5:AB6"/>
    <mergeCell ref="AA7:AA8"/>
    <mergeCell ref="AB7:AB8"/>
    <mergeCell ref="A9:A10"/>
    <mergeCell ref="B9:C10"/>
    <mergeCell ref="S9:U10"/>
    <mergeCell ref="V9:V10"/>
    <mergeCell ref="W9:W10"/>
    <mergeCell ref="X9:Z10"/>
    <mergeCell ref="AA9:AA10"/>
    <mergeCell ref="AB9:AB10"/>
    <mergeCell ref="A7:A8"/>
    <mergeCell ref="B7:C8"/>
    <mergeCell ref="S7:U8"/>
    <mergeCell ref="V7:V8"/>
    <mergeCell ref="W7:W8"/>
    <mergeCell ref="X7:Z8"/>
    <mergeCell ref="E21:I21"/>
    <mergeCell ref="AA11:AA12"/>
    <mergeCell ref="AB11:AB12"/>
    <mergeCell ref="A13:AB13"/>
    <mergeCell ref="C15:I15"/>
    <mergeCell ref="J15:L15"/>
    <mergeCell ref="M15:O15"/>
    <mergeCell ref="P15:R15"/>
    <mergeCell ref="S15:U15"/>
    <mergeCell ref="X15:Z15"/>
    <mergeCell ref="A11:A12"/>
    <mergeCell ref="B11:C12"/>
    <mergeCell ref="S11:U12"/>
    <mergeCell ref="V11:V12"/>
    <mergeCell ref="W11:W12"/>
    <mergeCell ref="X11:Z12"/>
    <mergeCell ref="E16:I16"/>
    <mergeCell ref="E17:I17"/>
    <mergeCell ref="E18:I18"/>
    <mergeCell ref="E19:I19"/>
    <mergeCell ref="E20:I20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1:AE32"/>
  <sheetViews>
    <sheetView topLeftCell="A13" zoomScale="75" zoomScaleNormal="75" workbookViewId="0">
      <selection activeCell="I37" sqref="I37"/>
    </sheetView>
  </sheetViews>
  <sheetFormatPr defaultColWidth="9.109375" defaultRowHeight="15.6" x14ac:dyDescent="0.25"/>
  <cols>
    <col min="1" max="1" width="3.5546875" style="105" customWidth="1"/>
    <col min="2" max="2" width="9" style="105" customWidth="1"/>
    <col min="3" max="3" width="14.33203125" style="105" customWidth="1"/>
    <col min="4" max="4" width="3.109375" style="105" customWidth="1"/>
    <col min="5" max="5" width="1.6640625" style="105" customWidth="1"/>
    <col min="6" max="7" width="3.109375" style="105" customWidth="1"/>
    <col min="8" max="8" width="1.6640625" style="105" customWidth="1"/>
    <col min="9" max="10" width="3.109375" style="105" customWidth="1"/>
    <col min="11" max="11" width="1.6640625" style="105" customWidth="1"/>
    <col min="12" max="13" width="3.109375" style="105" customWidth="1"/>
    <col min="14" max="14" width="1.88671875" style="105" customWidth="1"/>
    <col min="15" max="16" width="3.109375" style="105" customWidth="1"/>
    <col min="17" max="17" width="1.6640625" style="105" customWidth="1"/>
    <col min="18" max="19" width="3.109375" style="105" customWidth="1"/>
    <col min="20" max="20" width="1.6640625" style="105" customWidth="1"/>
    <col min="21" max="21" width="3.109375" style="105" customWidth="1"/>
    <col min="22" max="22" width="3.6640625" style="105" customWidth="1"/>
    <col min="23" max="23" width="1.6640625" style="105" customWidth="1"/>
    <col min="24" max="24" width="3.88671875" style="105" customWidth="1"/>
    <col min="25" max="26" width="3.88671875" style="105" hidden="1" customWidth="1"/>
    <col min="27" max="27" width="3.109375" style="105" customWidth="1"/>
    <col min="28" max="28" width="1.6640625" style="105" customWidth="1"/>
    <col min="29" max="29" width="3.109375" style="105" customWidth="1"/>
    <col min="30" max="31" width="4.5546875" style="105" customWidth="1"/>
    <col min="32" max="16384" width="9.109375" style="105"/>
  </cols>
  <sheetData>
    <row r="1" spans="1:31" s="103" customFormat="1" ht="19.2" customHeight="1" thickBot="1" x14ac:dyDescent="0.3">
      <c r="A1" s="449"/>
      <c r="B1" s="449"/>
      <c r="C1" s="449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49"/>
      <c r="W1" s="449"/>
      <c r="X1" s="449"/>
      <c r="Y1" s="449"/>
      <c r="Z1" s="449"/>
      <c r="AA1" s="449"/>
      <c r="AB1" s="449"/>
      <c r="AC1" s="449"/>
      <c r="AD1" s="449"/>
      <c r="AE1" s="449"/>
    </row>
    <row r="2" spans="1:31" ht="50.1" customHeight="1" x14ac:dyDescent="0.25">
      <c r="A2" s="451" t="s">
        <v>83</v>
      </c>
      <c r="B2" s="452"/>
      <c r="C2" s="452"/>
      <c r="D2" s="453" t="str">
        <f>B4</f>
        <v>Ostrava</v>
      </c>
      <c r="E2" s="454"/>
      <c r="F2" s="454"/>
      <c r="G2" s="454" t="str">
        <f>B6</f>
        <v>Čadca</v>
      </c>
      <c r="H2" s="454"/>
      <c r="I2" s="454"/>
      <c r="J2" s="454" t="str">
        <f>B8</f>
        <v>Havl.Brod</v>
      </c>
      <c r="K2" s="454"/>
      <c r="L2" s="454"/>
      <c r="M2" s="454" t="str">
        <f>B10</f>
        <v>Levice</v>
      </c>
      <c r="N2" s="454"/>
      <c r="O2" s="454"/>
      <c r="P2" s="454" t="str">
        <f>B12</f>
        <v>Přerov A</v>
      </c>
      <c r="Q2" s="454"/>
      <c r="R2" s="454"/>
      <c r="S2" s="454" t="str">
        <f>B14</f>
        <v>Púchov</v>
      </c>
      <c r="T2" s="454"/>
      <c r="U2" s="457"/>
      <c r="V2" s="459" t="s">
        <v>25</v>
      </c>
      <c r="W2" s="436"/>
      <c r="X2" s="436"/>
      <c r="Y2" s="104"/>
      <c r="Z2" s="104"/>
      <c r="AA2" s="436" t="s">
        <v>26</v>
      </c>
      <c r="AB2" s="436"/>
      <c r="AC2" s="436"/>
      <c r="AD2" s="436" t="s">
        <v>27</v>
      </c>
      <c r="AE2" s="437"/>
    </row>
    <row r="3" spans="1:31" ht="58.2" customHeight="1" thickBot="1" x14ac:dyDescent="0.3">
      <c r="A3" s="440" t="s">
        <v>30</v>
      </c>
      <c r="B3" s="441"/>
      <c r="C3" s="441"/>
      <c r="D3" s="455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8"/>
      <c r="V3" s="460"/>
      <c r="W3" s="438"/>
      <c r="X3" s="438"/>
      <c r="Y3" s="106"/>
      <c r="Z3" s="106"/>
      <c r="AA3" s="438"/>
      <c r="AB3" s="438"/>
      <c r="AC3" s="438"/>
      <c r="AD3" s="438"/>
      <c r="AE3" s="439"/>
    </row>
    <row r="4" spans="1:31" ht="25.2" customHeight="1" x14ac:dyDescent="0.25">
      <c r="A4" s="442" t="s">
        <v>31</v>
      </c>
      <c r="B4" s="443" t="str">
        <f>Rozlosování!D2</f>
        <v>Ostrava</v>
      </c>
      <c r="C4" s="444"/>
      <c r="D4" s="107"/>
      <c r="E4" s="108"/>
      <c r="F4" s="108"/>
      <c r="G4" s="109">
        <f>M30</f>
        <v>2</v>
      </c>
      <c r="H4" s="110" t="s">
        <v>33</v>
      </c>
      <c r="I4" s="111">
        <f>O30</f>
        <v>0</v>
      </c>
      <c r="J4" s="109">
        <f>O27</f>
        <v>1</v>
      </c>
      <c r="K4" s="110" t="s">
        <v>33</v>
      </c>
      <c r="L4" s="111">
        <f>M27</f>
        <v>2</v>
      </c>
      <c r="M4" s="110">
        <f>M24</f>
        <v>2</v>
      </c>
      <c r="N4" s="110" t="s">
        <v>33</v>
      </c>
      <c r="O4" s="110">
        <f>O24</f>
        <v>1</v>
      </c>
      <c r="P4" s="109">
        <f>O21</f>
        <v>2</v>
      </c>
      <c r="Q4" s="110" t="s">
        <v>33</v>
      </c>
      <c r="R4" s="111">
        <f>M21</f>
        <v>0</v>
      </c>
      <c r="S4" s="109">
        <f>M18</f>
        <v>2</v>
      </c>
      <c r="T4" s="110" t="s">
        <v>33</v>
      </c>
      <c r="U4" s="110">
        <f>O18</f>
        <v>0</v>
      </c>
      <c r="V4" s="112">
        <f>SUM(G4,J4,M4,P4,S4)</f>
        <v>9</v>
      </c>
      <c r="W4" s="113" t="s">
        <v>33</v>
      </c>
      <c r="X4" s="114">
        <f>SUM(I4,L4,O4,R4,U4)</f>
        <v>3</v>
      </c>
      <c r="Y4" s="421">
        <f>V5/X5</f>
        <v>1.3724489795918366</v>
      </c>
      <c r="Z4" s="421">
        <f>AA4+Y4</f>
        <v>13.372448979591837</v>
      </c>
      <c r="AA4" s="446">
        <f>IF(J4-L4=2,3,IF(J4&gt;L4,2,IF(L4-J4=1,1,0)))+IF(M4-O4=2,3,IF(M4&gt;O4,2,IF(O4-M4=1,1,0)))+IF(G4-I4=2,3,IF(G4&gt;I4,2,IF(I4-G4=1,1,0)))+IF(P4-R4=2,3,IF(P4&gt;R4,2,IF(R4-P4=1,1,0)))+IF(S4-U4=2,3,IF(S4&gt;U4,2,IF(U4-S4=1,1,0)))</f>
        <v>12</v>
      </c>
      <c r="AB4" s="446"/>
      <c r="AC4" s="446"/>
      <c r="AD4" s="447" t="str">
        <f>ROMAN(RANK(Z4,Z4:Z15))</f>
        <v>II</v>
      </c>
      <c r="AE4" s="448"/>
    </row>
    <row r="5" spans="1:31" ht="25.2" customHeight="1" thickBot="1" x14ac:dyDescent="0.3">
      <c r="A5" s="429"/>
      <c r="B5" s="430"/>
      <c r="C5" s="445"/>
      <c r="D5" s="115"/>
      <c r="E5" s="116"/>
      <c r="F5" s="116"/>
      <c r="G5" s="117">
        <f>P30</f>
        <v>50</v>
      </c>
      <c r="H5" s="118" t="s">
        <v>33</v>
      </c>
      <c r="I5" s="119">
        <f>R30</f>
        <v>31</v>
      </c>
      <c r="J5" s="117">
        <f>R27</f>
        <v>56</v>
      </c>
      <c r="K5" s="118" t="s">
        <v>33</v>
      </c>
      <c r="L5" s="119">
        <f>P27</f>
        <v>51</v>
      </c>
      <c r="M5" s="118">
        <f>P24</f>
        <v>63</v>
      </c>
      <c r="N5" s="118" t="s">
        <v>33</v>
      </c>
      <c r="O5" s="118">
        <f>R24</f>
        <v>40</v>
      </c>
      <c r="P5" s="117">
        <f>R21</f>
        <v>50</v>
      </c>
      <c r="Q5" s="118" t="s">
        <v>33</v>
      </c>
      <c r="R5" s="119">
        <f>P21</f>
        <v>35</v>
      </c>
      <c r="S5" s="117">
        <f>P18</f>
        <v>50</v>
      </c>
      <c r="T5" s="118" t="s">
        <v>33</v>
      </c>
      <c r="U5" s="118">
        <f>R18</f>
        <v>39</v>
      </c>
      <c r="V5" s="120">
        <f>SUM(G5,J5,M5,P5,S5)</f>
        <v>269</v>
      </c>
      <c r="W5" s="121" t="s">
        <v>33</v>
      </c>
      <c r="X5" s="121">
        <f>SUM(I5,L5,O5,R5,U5)</f>
        <v>196</v>
      </c>
      <c r="Y5" s="432"/>
      <c r="Z5" s="432"/>
      <c r="AA5" s="433"/>
      <c r="AB5" s="433"/>
      <c r="AC5" s="433"/>
      <c r="AD5" s="434"/>
      <c r="AE5" s="435"/>
    </row>
    <row r="6" spans="1:31" ht="25.2" customHeight="1" x14ac:dyDescent="0.25">
      <c r="A6" s="415" t="s">
        <v>34</v>
      </c>
      <c r="B6" s="417" t="str">
        <f>Rozlosování!D12</f>
        <v>Čadca</v>
      </c>
      <c r="C6" s="418"/>
      <c r="D6" s="122">
        <f>I4</f>
        <v>0</v>
      </c>
      <c r="E6" s="123" t="s">
        <v>33</v>
      </c>
      <c r="F6" s="124">
        <f>G4</f>
        <v>2</v>
      </c>
      <c r="G6" s="116"/>
      <c r="H6" s="116"/>
      <c r="I6" s="116"/>
      <c r="J6" s="125">
        <f>M23</f>
        <v>0</v>
      </c>
      <c r="K6" s="123" t="s">
        <v>33</v>
      </c>
      <c r="L6" s="124">
        <f>O23</f>
        <v>2</v>
      </c>
      <c r="M6" s="123">
        <f>O28</f>
        <v>2</v>
      </c>
      <c r="N6" s="123" t="s">
        <v>33</v>
      </c>
      <c r="O6" s="123">
        <f>M28</f>
        <v>1</v>
      </c>
      <c r="P6" s="125">
        <f>M19</f>
        <v>2</v>
      </c>
      <c r="Q6" s="123" t="s">
        <v>33</v>
      </c>
      <c r="R6" s="124">
        <f>O19</f>
        <v>0</v>
      </c>
      <c r="S6" s="125">
        <f>O26</f>
        <v>1</v>
      </c>
      <c r="T6" s="123" t="s">
        <v>33</v>
      </c>
      <c r="U6" s="123">
        <f>M26</f>
        <v>2</v>
      </c>
      <c r="V6" s="126">
        <f>SUM(D6,J6,M6,P6,S6)</f>
        <v>5</v>
      </c>
      <c r="W6" s="127" t="s">
        <v>33</v>
      </c>
      <c r="X6" s="127">
        <f>SUM(F6,L6,O6,R6,U6)</f>
        <v>7</v>
      </c>
      <c r="Y6" s="421">
        <f>V7/X7</f>
        <v>0.91338582677165359</v>
      </c>
      <c r="Z6" s="421">
        <f>AA6+Y6</f>
        <v>6.9133858267716537</v>
      </c>
      <c r="AA6" s="423">
        <f>IF(J6-L6=2,3,IF(J6&gt;L6,2,IF(L6-J6=1,1,0)))+IF(M6-O6=2,3,IF(M6&gt;O6,2,IF(O6-M6=1,1,0)))+IF(D6-F6=2,3,IF(D6&gt;F6,2,IF(F6-D6=1,1,0)))+IF(P6-R6=2,3,IF(P6&gt;R6,2,IF(R6-P6=1,1,0)))+IF(S6-U6=2,3,IF(S6&gt;U6,2,IF(U6-S6=1,1,0)))</f>
        <v>6</v>
      </c>
      <c r="AB6" s="423"/>
      <c r="AC6" s="423"/>
      <c r="AD6" s="434" t="str">
        <f>ROMAN(RANK(Z6,Z4:Z15))</f>
        <v>III</v>
      </c>
      <c r="AE6" s="435"/>
    </row>
    <row r="7" spans="1:31" ht="25.2" customHeight="1" thickBot="1" x14ac:dyDescent="0.3">
      <c r="A7" s="429"/>
      <c r="B7" s="430"/>
      <c r="C7" s="431"/>
      <c r="D7" s="128">
        <f>I5</f>
        <v>31</v>
      </c>
      <c r="E7" s="118" t="s">
        <v>33</v>
      </c>
      <c r="F7" s="119">
        <f>G5</f>
        <v>50</v>
      </c>
      <c r="G7" s="129"/>
      <c r="H7" s="129"/>
      <c r="I7" s="129"/>
      <c r="J7" s="117">
        <f>P23</f>
        <v>33</v>
      </c>
      <c r="K7" s="118" t="s">
        <v>33</v>
      </c>
      <c r="L7" s="119">
        <f>R23</f>
        <v>50</v>
      </c>
      <c r="M7" s="118">
        <f>R28</f>
        <v>62</v>
      </c>
      <c r="N7" s="118" t="s">
        <v>33</v>
      </c>
      <c r="O7" s="118">
        <f>P28</f>
        <v>60</v>
      </c>
      <c r="P7" s="117">
        <f>P19</f>
        <v>50</v>
      </c>
      <c r="Q7" s="118" t="s">
        <v>33</v>
      </c>
      <c r="R7" s="119">
        <f>R19</f>
        <v>39</v>
      </c>
      <c r="S7" s="117">
        <f>R26</f>
        <v>56</v>
      </c>
      <c r="T7" s="118" t="s">
        <v>33</v>
      </c>
      <c r="U7" s="118">
        <f>P26</f>
        <v>55</v>
      </c>
      <c r="V7" s="130">
        <f>SUM(D7,J7,M7,P7,S7)</f>
        <v>232</v>
      </c>
      <c r="W7" s="131" t="s">
        <v>33</v>
      </c>
      <c r="X7" s="131">
        <f>SUM(F7,L7,O7,R7,U7)</f>
        <v>254</v>
      </c>
      <c r="Y7" s="432"/>
      <c r="Z7" s="432"/>
      <c r="AA7" s="433"/>
      <c r="AB7" s="433"/>
      <c r="AC7" s="433"/>
      <c r="AD7" s="434"/>
      <c r="AE7" s="435"/>
    </row>
    <row r="8" spans="1:31" ht="25.2" customHeight="1" x14ac:dyDescent="0.25">
      <c r="A8" s="415" t="s">
        <v>36</v>
      </c>
      <c r="B8" s="417" t="str">
        <f>Rozlosování!D22</f>
        <v>Havl.Brod</v>
      </c>
      <c r="C8" s="418"/>
      <c r="D8" s="122">
        <f>L4</f>
        <v>2</v>
      </c>
      <c r="E8" s="123" t="s">
        <v>33</v>
      </c>
      <c r="F8" s="124">
        <f>J4</f>
        <v>1</v>
      </c>
      <c r="G8" s="125">
        <f>L6</f>
        <v>2</v>
      </c>
      <c r="H8" s="123" t="s">
        <v>33</v>
      </c>
      <c r="I8" s="124">
        <f>J6</f>
        <v>0</v>
      </c>
      <c r="J8" s="132"/>
      <c r="K8" s="133"/>
      <c r="L8" s="134"/>
      <c r="M8" s="135">
        <f>M20</f>
        <v>2</v>
      </c>
      <c r="N8" s="123" t="s">
        <v>33</v>
      </c>
      <c r="O8" s="135">
        <f>O20</f>
        <v>0</v>
      </c>
      <c r="P8" s="125">
        <f>O25</f>
        <v>2</v>
      </c>
      <c r="Q8" s="123" t="s">
        <v>33</v>
      </c>
      <c r="R8" s="123">
        <f>M25</f>
        <v>1</v>
      </c>
      <c r="S8" s="125">
        <f>M31</f>
        <v>2</v>
      </c>
      <c r="T8" s="123" t="s">
        <v>33</v>
      </c>
      <c r="U8" s="123">
        <f>O31</f>
        <v>0</v>
      </c>
      <c r="V8" s="122">
        <f>SUM(D8,G8,M8,P8,S8)</f>
        <v>10</v>
      </c>
      <c r="W8" s="136" t="s">
        <v>33</v>
      </c>
      <c r="X8" s="136">
        <f>SUM(I8,F8,O8,R8,U8)</f>
        <v>2</v>
      </c>
      <c r="Y8" s="421">
        <f>V9/X9</f>
        <v>1.3197969543147208</v>
      </c>
      <c r="Z8" s="421">
        <f>AA8+Y8</f>
        <v>14.319796954314722</v>
      </c>
      <c r="AA8" s="423">
        <f>IF(G8-I8=2,3,IF(G8&gt;I8,2,IF(I8-G8=1,1,0)))+IF(M8-O8=2,3,IF(M8&gt;O8,2,IF(O8-M8=1,1,0)))+IF(D8-F8=2,3,IF(D8&gt;F8,2,IF(F8-D8=1,1,0)))+IF(P8-R8=2,3,IF(P8&gt;R8,2,IF(R8-P8=1,1,0)))+IF(S8-U8=2,3,IF(S8&gt;U8,2,IF(U8-S8=1,1,0)))</f>
        <v>13</v>
      </c>
      <c r="AB8" s="423"/>
      <c r="AC8" s="423"/>
      <c r="AD8" s="434" t="str">
        <f>ROMAN(RANK(Z8,Z4:Z15))</f>
        <v>I</v>
      </c>
      <c r="AE8" s="435"/>
    </row>
    <row r="9" spans="1:31" ht="25.2" customHeight="1" thickBot="1" x14ac:dyDescent="0.3">
      <c r="A9" s="429"/>
      <c r="B9" s="430"/>
      <c r="C9" s="431"/>
      <c r="D9" s="128">
        <f>L5</f>
        <v>51</v>
      </c>
      <c r="E9" s="118" t="s">
        <v>33</v>
      </c>
      <c r="F9" s="119">
        <f>J5</f>
        <v>56</v>
      </c>
      <c r="G9" s="117">
        <f>L7</f>
        <v>50</v>
      </c>
      <c r="H9" s="118" t="s">
        <v>33</v>
      </c>
      <c r="I9" s="119">
        <f>J7</f>
        <v>33</v>
      </c>
      <c r="J9" s="137"/>
      <c r="K9" s="138"/>
      <c r="L9" s="139"/>
      <c r="M9" s="140">
        <f>P20</f>
        <v>50</v>
      </c>
      <c r="N9" s="118" t="s">
        <v>33</v>
      </c>
      <c r="O9" s="140">
        <f>R20</f>
        <v>30</v>
      </c>
      <c r="P9" s="117">
        <f>R25</f>
        <v>59</v>
      </c>
      <c r="Q9" s="118" t="s">
        <v>33</v>
      </c>
      <c r="R9" s="119">
        <f>P25</f>
        <v>49</v>
      </c>
      <c r="S9" s="117">
        <f>P31</f>
        <v>50</v>
      </c>
      <c r="T9" s="118" t="s">
        <v>33</v>
      </c>
      <c r="U9" s="118">
        <f>R31</f>
        <v>29</v>
      </c>
      <c r="V9" s="120">
        <f>SUM(D9,G9,M9,P9,S9)</f>
        <v>260</v>
      </c>
      <c r="W9" s="121" t="s">
        <v>33</v>
      </c>
      <c r="X9" s="121">
        <f>SUM(I9,F9,O9,R9,U9)</f>
        <v>197</v>
      </c>
      <c r="Y9" s="432"/>
      <c r="Z9" s="432"/>
      <c r="AA9" s="433"/>
      <c r="AB9" s="433"/>
      <c r="AC9" s="433"/>
      <c r="AD9" s="434"/>
      <c r="AE9" s="435"/>
    </row>
    <row r="10" spans="1:31" ht="25.2" customHeight="1" x14ac:dyDescent="0.25">
      <c r="A10" s="415" t="s">
        <v>38</v>
      </c>
      <c r="B10" s="417" t="str">
        <f>Rozlosování!D23</f>
        <v>Levice</v>
      </c>
      <c r="C10" s="418"/>
      <c r="D10" s="141">
        <f>O4</f>
        <v>1</v>
      </c>
      <c r="E10" s="123" t="s">
        <v>33</v>
      </c>
      <c r="F10" s="142">
        <f>M4</f>
        <v>2</v>
      </c>
      <c r="G10" s="143">
        <f>O6</f>
        <v>1</v>
      </c>
      <c r="H10" s="123" t="s">
        <v>33</v>
      </c>
      <c r="I10" s="142">
        <f>M6</f>
        <v>2</v>
      </c>
      <c r="J10" s="135">
        <f>O8</f>
        <v>0</v>
      </c>
      <c r="K10" s="123" t="s">
        <v>33</v>
      </c>
      <c r="L10" s="135">
        <f>M8</f>
        <v>2</v>
      </c>
      <c r="M10" s="144"/>
      <c r="N10" s="145"/>
      <c r="O10" s="146"/>
      <c r="P10" s="147">
        <f>M32</f>
        <v>1</v>
      </c>
      <c r="Q10" s="123" t="s">
        <v>33</v>
      </c>
      <c r="R10" s="147">
        <f>O32</f>
        <v>2</v>
      </c>
      <c r="S10" s="143">
        <f>O22</f>
        <v>2</v>
      </c>
      <c r="T10" s="123" t="s">
        <v>33</v>
      </c>
      <c r="U10" s="147">
        <f>M22</f>
        <v>0</v>
      </c>
      <c r="V10" s="126">
        <f>SUM(D10,J10,G10,P10,S10)</f>
        <v>5</v>
      </c>
      <c r="W10" s="136" t="s">
        <v>33</v>
      </c>
      <c r="X10" s="127">
        <f>SUM(I10,L10,F10,R10,U10)</f>
        <v>8</v>
      </c>
      <c r="Y10" s="421">
        <f>V11/X11</f>
        <v>0.88212927756653992</v>
      </c>
      <c r="Z10" s="421">
        <f>AA10+Y10</f>
        <v>6.8821292775665395</v>
      </c>
      <c r="AA10" s="423">
        <f>IF(G10-I10=2,3,IF(G10&gt;I10,2,IF(I10-G10=1,1,0)))+IF(J10-L10=2,3,IF(J10&gt;L10,2,IF(L10-J10=1,1,0)))+IF(D10-F10=2,3,IF(D10&gt;F10,2,IF(F10-D10=1,1,0)))+IF(P10-R10=2,3,IF(P10&gt;R10,2,IF(R10-P10=1,1,0)))+IF(S10-U10=2,3,IF(S10&gt;U10,2,IF(U10-S10=1,1,0)))</f>
        <v>6</v>
      </c>
      <c r="AB10" s="423"/>
      <c r="AC10" s="423"/>
      <c r="AD10" s="434" t="str">
        <f>ROMAN(RANK(Z10,Z4:Z15))</f>
        <v>IV</v>
      </c>
      <c r="AE10" s="435"/>
    </row>
    <row r="11" spans="1:31" ht="25.2" customHeight="1" thickBot="1" x14ac:dyDescent="0.3">
      <c r="A11" s="429"/>
      <c r="B11" s="430"/>
      <c r="C11" s="431"/>
      <c r="D11" s="148">
        <f>O5</f>
        <v>40</v>
      </c>
      <c r="E11" s="118" t="s">
        <v>33</v>
      </c>
      <c r="F11" s="149">
        <f>M5</f>
        <v>63</v>
      </c>
      <c r="G11" s="150">
        <f>O7</f>
        <v>60</v>
      </c>
      <c r="H11" s="118" t="s">
        <v>33</v>
      </c>
      <c r="I11" s="149">
        <f>M7</f>
        <v>62</v>
      </c>
      <c r="J11" s="140">
        <f>O9</f>
        <v>30</v>
      </c>
      <c r="K11" s="118" t="s">
        <v>33</v>
      </c>
      <c r="L11" s="140">
        <f>M9</f>
        <v>50</v>
      </c>
      <c r="M11" s="137"/>
      <c r="N11" s="138"/>
      <c r="O11" s="139"/>
      <c r="P11" s="151">
        <f>P32</f>
        <v>52</v>
      </c>
      <c r="Q11" s="118" t="s">
        <v>33</v>
      </c>
      <c r="R11" s="151">
        <f>R32</f>
        <v>56</v>
      </c>
      <c r="S11" s="150">
        <f>R22</f>
        <v>50</v>
      </c>
      <c r="T11" s="118" t="s">
        <v>33</v>
      </c>
      <c r="U11" s="151">
        <f>P22</f>
        <v>32</v>
      </c>
      <c r="V11" s="130">
        <f>SUM(D11,J11,G11,P11,S11)</f>
        <v>232</v>
      </c>
      <c r="W11" s="121" t="s">
        <v>33</v>
      </c>
      <c r="X11" s="131">
        <f>SUM(I11,L11,F11,R11,U11)</f>
        <v>263</v>
      </c>
      <c r="Y11" s="432"/>
      <c r="Z11" s="432"/>
      <c r="AA11" s="433"/>
      <c r="AB11" s="433"/>
      <c r="AC11" s="433"/>
      <c r="AD11" s="434"/>
      <c r="AE11" s="435"/>
    </row>
    <row r="12" spans="1:31" ht="25.2" customHeight="1" x14ac:dyDescent="0.25">
      <c r="A12" s="415" t="s">
        <v>54</v>
      </c>
      <c r="B12" s="417" t="str">
        <f>Rozlosování!D13</f>
        <v>Přerov A</v>
      </c>
      <c r="C12" s="418"/>
      <c r="D12" s="122">
        <f>R4</f>
        <v>0</v>
      </c>
      <c r="E12" s="123" t="s">
        <v>33</v>
      </c>
      <c r="F12" s="124">
        <f>P4</f>
        <v>2</v>
      </c>
      <c r="G12" s="125">
        <f>R6</f>
        <v>0</v>
      </c>
      <c r="H12" s="123" t="s">
        <v>33</v>
      </c>
      <c r="I12" s="124">
        <f>P6</f>
        <v>2</v>
      </c>
      <c r="J12" s="125">
        <f>R8</f>
        <v>1</v>
      </c>
      <c r="K12" s="123" t="s">
        <v>33</v>
      </c>
      <c r="L12" s="124">
        <f>P8</f>
        <v>2</v>
      </c>
      <c r="M12" s="147">
        <f>R10</f>
        <v>2</v>
      </c>
      <c r="N12" s="123" t="s">
        <v>33</v>
      </c>
      <c r="O12" s="147">
        <f>P10</f>
        <v>1</v>
      </c>
      <c r="P12" s="132"/>
      <c r="Q12" s="133"/>
      <c r="R12" s="134"/>
      <c r="S12" s="125">
        <f>M29</f>
        <v>2</v>
      </c>
      <c r="T12" s="123" t="s">
        <v>33</v>
      </c>
      <c r="U12" s="123">
        <f>O29</f>
        <v>1</v>
      </c>
      <c r="V12" s="152">
        <f>SUM(D12,J12,M12,G12,S12)</f>
        <v>5</v>
      </c>
      <c r="W12" s="136" t="s">
        <v>33</v>
      </c>
      <c r="X12" s="136">
        <f>SUM(I12,L12,O12,F12,U12)</f>
        <v>8</v>
      </c>
      <c r="Y12" s="421">
        <f>V13/X13</f>
        <v>0.94466403162055335</v>
      </c>
      <c r="Z12" s="421">
        <f>AA12+Y12</f>
        <v>5.9446640316205537</v>
      </c>
      <c r="AA12" s="423">
        <f>IF(J12-L12=2,3,IF(J12&gt;L12,2,IF(L12-J12=1,1,0)))+IF(M12-O12=2,3,IF(M12&gt;O12,2,IF(O12-M12=1,1,0)))+IF(D12-F12=2,3,IF(D12&gt;F12,2,IF(F12-D12=1,1,0)))+IF(G12-I12=2,3,IF(G12&gt;I12,2,IF(I12-G12=1,1,0)))+IF(S12-U12=2,3,IF(S12&gt;U12,2,IF(U12-S12=1,1,0)))</f>
        <v>5</v>
      </c>
      <c r="AB12" s="423"/>
      <c r="AC12" s="423"/>
      <c r="AD12" s="434" t="str">
        <f>ROMAN(RANK(Z12,Z4:Z15))</f>
        <v>V</v>
      </c>
      <c r="AE12" s="435"/>
    </row>
    <row r="13" spans="1:31" ht="25.2" customHeight="1" thickBot="1" x14ac:dyDescent="0.3">
      <c r="A13" s="429"/>
      <c r="B13" s="430"/>
      <c r="C13" s="431"/>
      <c r="D13" s="128">
        <f>R5</f>
        <v>35</v>
      </c>
      <c r="E13" s="118" t="s">
        <v>33</v>
      </c>
      <c r="F13" s="119">
        <f>P5</f>
        <v>50</v>
      </c>
      <c r="G13" s="117">
        <f>R7</f>
        <v>39</v>
      </c>
      <c r="H13" s="118" t="s">
        <v>33</v>
      </c>
      <c r="I13" s="119">
        <f>P7</f>
        <v>50</v>
      </c>
      <c r="J13" s="117">
        <f>R9</f>
        <v>49</v>
      </c>
      <c r="K13" s="118" t="s">
        <v>33</v>
      </c>
      <c r="L13" s="119">
        <f>P9</f>
        <v>59</v>
      </c>
      <c r="M13" s="151">
        <f>R11</f>
        <v>56</v>
      </c>
      <c r="N13" s="118" t="s">
        <v>33</v>
      </c>
      <c r="O13" s="151">
        <f>P11</f>
        <v>52</v>
      </c>
      <c r="P13" s="137"/>
      <c r="Q13" s="138"/>
      <c r="R13" s="139"/>
      <c r="S13" s="117">
        <f>P29</f>
        <v>60</v>
      </c>
      <c r="T13" s="118" t="s">
        <v>33</v>
      </c>
      <c r="U13" s="118">
        <f>R29</f>
        <v>42</v>
      </c>
      <c r="V13" s="120">
        <f>SUM(D13,J13,M13,G13,S13)</f>
        <v>239</v>
      </c>
      <c r="W13" s="121" t="s">
        <v>33</v>
      </c>
      <c r="X13" s="121">
        <f>SUM(I13,L13,O13,F13,U13)</f>
        <v>253</v>
      </c>
      <c r="Y13" s="432"/>
      <c r="Z13" s="432"/>
      <c r="AA13" s="433"/>
      <c r="AB13" s="433"/>
      <c r="AC13" s="433"/>
      <c r="AD13" s="434"/>
      <c r="AE13" s="435"/>
    </row>
    <row r="14" spans="1:31" ht="25.2" customHeight="1" x14ac:dyDescent="0.25">
      <c r="A14" s="415" t="s">
        <v>56</v>
      </c>
      <c r="B14" s="417" t="str">
        <f>Rozlosování!D3</f>
        <v>Púchov</v>
      </c>
      <c r="C14" s="418"/>
      <c r="D14" s="122">
        <f>U4</f>
        <v>0</v>
      </c>
      <c r="E14" s="123" t="s">
        <v>33</v>
      </c>
      <c r="F14" s="124">
        <f>S4</f>
        <v>2</v>
      </c>
      <c r="G14" s="125">
        <f>U6</f>
        <v>2</v>
      </c>
      <c r="H14" s="123" t="s">
        <v>33</v>
      </c>
      <c r="I14" s="124">
        <f>S6</f>
        <v>1</v>
      </c>
      <c r="J14" s="125">
        <f>U8</f>
        <v>0</v>
      </c>
      <c r="K14" s="123" t="s">
        <v>33</v>
      </c>
      <c r="L14" s="124">
        <f>S8</f>
        <v>2</v>
      </c>
      <c r="M14" s="123">
        <f>U10</f>
        <v>0</v>
      </c>
      <c r="N14" s="123" t="s">
        <v>33</v>
      </c>
      <c r="O14" s="123">
        <f>S10</f>
        <v>2</v>
      </c>
      <c r="P14" s="125">
        <f>U12</f>
        <v>1</v>
      </c>
      <c r="Q14" s="123" t="s">
        <v>33</v>
      </c>
      <c r="R14" s="124">
        <f>S12</f>
        <v>2</v>
      </c>
      <c r="S14" s="116"/>
      <c r="T14" s="116"/>
      <c r="U14" s="116"/>
      <c r="V14" s="152">
        <f>SUM(D14,J14,M14,P14,G14)</f>
        <v>3</v>
      </c>
      <c r="W14" s="136" t="s">
        <v>33</v>
      </c>
      <c r="X14" s="123">
        <f>SUM(I14,L14,O14,R14,F14)</f>
        <v>9</v>
      </c>
      <c r="Y14" s="421">
        <f>V15/X15</f>
        <v>0.74060150375939848</v>
      </c>
      <c r="Z14" s="421">
        <f>AA14+Y14</f>
        <v>3.7406015037593985</v>
      </c>
      <c r="AA14" s="423">
        <f>IF(J14-L14=2,3,IF(J14&gt;L14,2,IF(L14-J14=1,1,0)))+IF(M14-O14=2,3,IF(M14&gt;O14,2,IF(O14-M14=1,1,0)))+IF(D14-F14=2,3,IF(D14&gt;F14,2,IF(F14-D14=1,1,0)))+IF(P14-R14=2,3,IF(P14&gt;R14,2,IF(R14-P14=1,1,0)))+IF(G14-I14=2,3,IF(G14&gt;I14,2,IF(I14-G14=1,1,0)))</f>
        <v>3</v>
      </c>
      <c r="AB14" s="423"/>
      <c r="AC14" s="423"/>
      <c r="AD14" s="425" t="str">
        <f>ROMAN(RANK(Z14,Z4:Z15))</f>
        <v>VI</v>
      </c>
      <c r="AE14" s="426"/>
    </row>
    <row r="15" spans="1:31" ht="25.2" customHeight="1" thickBot="1" x14ac:dyDescent="0.3">
      <c r="A15" s="416"/>
      <c r="B15" s="419"/>
      <c r="C15" s="420"/>
      <c r="D15" s="153">
        <f>U5</f>
        <v>39</v>
      </c>
      <c r="E15" s="154" t="s">
        <v>33</v>
      </c>
      <c r="F15" s="155">
        <f>S5</f>
        <v>50</v>
      </c>
      <c r="G15" s="156">
        <f>U7</f>
        <v>55</v>
      </c>
      <c r="H15" s="154" t="s">
        <v>33</v>
      </c>
      <c r="I15" s="155">
        <f>S7</f>
        <v>56</v>
      </c>
      <c r="J15" s="156">
        <f>U9</f>
        <v>29</v>
      </c>
      <c r="K15" s="154" t="s">
        <v>33</v>
      </c>
      <c r="L15" s="155">
        <f>S9</f>
        <v>50</v>
      </c>
      <c r="M15" s="154">
        <f>U11</f>
        <v>32</v>
      </c>
      <c r="N15" s="154" t="s">
        <v>33</v>
      </c>
      <c r="O15" s="154">
        <f>S11</f>
        <v>50</v>
      </c>
      <c r="P15" s="156">
        <f>U13</f>
        <v>42</v>
      </c>
      <c r="Q15" s="154" t="s">
        <v>33</v>
      </c>
      <c r="R15" s="155">
        <f>S13</f>
        <v>60</v>
      </c>
      <c r="S15" s="157"/>
      <c r="T15" s="157"/>
      <c r="U15" s="157"/>
      <c r="V15" s="158">
        <f>SUM(D15,J15,M15,P15,G15)</f>
        <v>197</v>
      </c>
      <c r="W15" s="159" t="s">
        <v>33</v>
      </c>
      <c r="X15" s="159">
        <f>SUM(I15,L15,O15,R15,F15)</f>
        <v>266</v>
      </c>
      <c r="Y15" s="422"/>
      <c r="Z15" s="422"/>
      <c r="AA15" s="424"/>
      <c r="AB15" s="424"/>
      <c r="AC15" s="424"/>
      <c r="AD15" s="427"/>
      <c r="AE15" s="428"/>
    </row>
    <row r="16" spans="1:31" ht="2.85" customHeight="1" thickBot="1" x14ac:dyDescent="0.3"/>
    <row r="17" spans="1:31" ht="30" customHeight="1" thickBot="1" x14ac:dyDescent="0.3">
      <c r="A17" s="160"/>
      <c r="B17" s="161" t="s">
        <v>40</v>
      </c>
      <c r="C17" s="408" t="s">
        <v>41</v>
      </c>
      <c r="D17" s="409"/>
      <c r="E17" s="409"/>
      <c r="F17" s="409"/>
      <c r="G17" s="409"/>
      <c r="H17" s="409"/>
      <c r="I17" s="409"/>
      <c r="J17" s="409"/>
      <c r="K17" s="409"/>
      <c r="L17" s="410"/>
      <c r="M17" s="411" t="s">
        <v>42</v>
      </c>
      <c r="N17" s="412"/>
      <c r="O17" s="412"/>
      <c r="P17" s="412" t="s">
        <v>43</v>
      </c>
      <c r="Q17" s="412"/>
      <c r="R17" s="412"/>
      <c r="S17" s="413" t="s">
        <v>44</v>
      </c>
      <c r="T17" s="414"/>
      <c r="U17" s="411"/>
      <c r="V17" s="413" t="s">
        <v>45</v>
      </c>
      <c r="W17" s="414"/>
      <c r="X17" s="411"/>
      <c r="Y17" s="162"/>
      <c r="Z17" s="162"/>
      <c r="AA17" s="412" t="s">
        <v>46</v>
      </c>
      <c r="AB17" s="412"/>
      <c r="AC17" s="413"/>
      <c r="AD17" s="163" t="s">
        <v>47</v>
      </c>
      <c r="AE17" s="164" t="s">
        <v>48</v>
      </c>
    </row>
    <row r="18" spans="1:31" ht="25.2" customHeight="1" x14ac:dyDescent="0.25">
      <c r="A18" s="165" t="s">
        <v>31</v>
      </c>
      <c r="B18" s="166" t="s">
        <v>84</v>
      </c>
      <c r="C18" s="399" t="str">
        <f>B4</f>
        <v>Ostrava</v>
      </c>
      <c r="D18" s="400"/>
      <c r="E18" s="167" t="s">
        <v>50</v>
      </c>
      <c r="F18" s="400" t="str">
        <f>B14</f>
        <v>Púchov</v>
      </c>
      <c r="G18" s="400"/>
      <c r="H18" s="400"/>
      <c r="I18" s="400"/>
      <c r="J18" s="400"/>
      <c r="K18" s="400"/>
      <c r="L18" s="401"/>
      <c r="M18" s="168">
        <f t="shared" ref="M18:M32" si="0">IF(S18&gt;U18,1,0)+IF(V18&gt;X18,1,0)+IF(AA18&gt;AC18,1,0)</f>
        <v>2</v>
      </c>
      <c r="N18" s="169" t="s">
        <v>33</v>
      </c>
      <c r="O18" s="170">
        <f t="shared" ref="O18:O32" si="1">IF(U18&gt;S18,1,0)+IF(X18&gt;V18,1,0)+IF(AC18&gt;AA18,1,0)</f>
        <v>0</v>
      </c>
      <c r="P18" s="171">
        <f t="shared" ref="P18:P32" si="2">SUM(S18,V18,AA18)</f>
        <v>50</v>
      </c>
      <c r="Q18" s="167" t="s">
        <v>33</v>
      </c>
      <c r="R18" s="172">
        <f t="shared" ref="R18:R32" si="3">SUM(U18,X18,AC18)</f>
        <v>39</v>
      </c>
      <c r="S18" s="173">
        <v>25</v>
      </c>
      <c r="T18" s="167" t="s">
        <v>33</v>
      </c>
      <c r="U18" s="174">
        <v>18</v>
      </c>
      <c r="V18" s="173">
        <v>25</v>
      </c>
      <c r="W18" s="167" t="s">
        <v>33</v>
      </c>
      <c r="X18" s="174">
        <v>21</v>
      </c>
      <c r="Y18" s="175"/>
      <c r="Z18" s="175"/>
      <c r="AA18" s="173"/>
      <c r="AB18" s="167" t="s">
        <v>33</v>
      </c>
      <c r="AC18" s="176"/>
      <c r="AD18" s="177" t="s">
        <v>63</v>
      </c>
      <c r="AE18" s="178"/>
    </row>
    <row r="19" spans="1:31" ht="25.2" customHeight="1" x14ac:dyDescent="0.25">
      <c r="A19" s="179" t="s">
        <v>34</v>
      </c>
      <c r="B19" s="180" t="s">
        <v>85</v>
      </c>
      <c r="C19" s="402" t="str">
        <f>B6</f>
        <v>Čadca</v>
      </c>
      <c r="D19" s="403"/>
      <c r="E19" s="181" t="s">
        <v>50</v>
      </c>
      <c r="F19" s="403" t="str">
        <f>B12</f>
        <v>Přerov A</v>
      </c>
      <c r="G19" s="403"/>
      <c r="H19" s="403"/>
      <c r="I19" s="403"/>
      <c r="J19" s="403"/>
      <c r="K19" s="403"/>
      <c r="L19" s="404"/>
      <c r="M19" s="182">
        <f t="shared" si="0"/>
        <v>2</v>
      </c>
      <c r="N19" s="183" t="s">
        <v>33</v>
      </c>
      <c r="O19" s="184">
        <f t="shared" si="1"/>
        <v>0</v>
      </c>
      <c r="P19" s="185">
        <f t="shared" si="2"/>
        <v>50</v>
      </c>
      <c r="Q19" s="186" t="s">
        <v>33</v>
      </c>
      <c r="R19" s="187">
        <f t="shared" si="3"/>
        <v>39</v>
      </c>
      <c r="S19" s="188">
        <v>25</v>
      </c>
      <c r="T19" s="186" t="s">
        <v>33</v>
      </c>
      <c r="U19" s="189">
        <v>18</v>
      </c>
      <c r="V19" s="188">
        <v>25</v>
      </c>
      <c r="W19" s="186" t="s">
        <v>33</v>
      </c>
      <c r="X19" s="189">
        <v>21</v>
      </c>
      <c r="Y19" s="190"/>
      <c r="Z19" s="190"/>
      <c r="AA19" s="188"/>
      <c r="AB19" s="186" t="s">
        <v>33</v>
      </c>
      <c r="AC19" s="191"/>
      <c r="AD19" s="177" t="s">
        <v>58</v>
      </c>
      <c r="AE19" s="178"/>
    </row>
    <row r="20" spans="1:31" ht="25.2" customHeight="1" x14ac:dyDescent="0.25">
      <c r="A20" s="179" t="s">
        <v>36</v>
      </c>
      <c r="B20" s="180" t="s">
        <v>57</v>
      </c>
      <c r="C20" s="405" t="str">
        <f>B8</f>
        <v>Havl.Brod</v>
      </c>
      <c r="D20" s="406"/>
      <c r="E20" s="192" t="s">
        <v>50</v>
      </c>
      <c r="F20" s="406" t="str">
        <f>B10</f>
        <v>Levice</v>
      </c>
      <c r="G20" s="406"/>
      <c r="H20" s="406"/>
      <c r="I20" s="406"/>
      <c r="J20" s="406"/>
      <c r="K20" s="406"/>
      <c r="L20" s="407"/>
      <c r="M20" s="182">
        <f t="shared" si="0"/>
        <v>2</v>
      </c>
      <c r="N20" s="183" t="s">
        <v>33</v>
      </c>
      <c r="O20" s="184">
        <f t="shared" si="1"/>
        <v>0</v>
      </c>
      <c r="P20" s="185">
        <f t="shared" si="2"/>
        <v>50</v>
      </c>
      <c r="Q20" s="186" t="s">
        <v>33</v>
      </c>
      <c r="R20" s="187">
        <f t="shared" si="3"/>
        <v>30</v>
      </c>
      <c r="S20" s="188">
        <v>25</v>
      </c>
      <c r="T20" s="186" t="s">
        <v>33</v>
      </c>
      <c r="U20" s="189">
        <v>21</v>
      </c>
      <c r="V20" s="188">
        <v>25</v>
      </c>
      <c r="W20" s="186" t="s">
        <v>33</v>
      </c>
      <c r="X20" s="189">
        <v>9</v>
      </c>
      <c r="Y20" s="190"/>
      <c r="Z20" s="190"/>
      <c r="AA20" s="188"/>
      <c r="AB20" s="186" t="s">
        <v>33</v>
      </c>
      <c r="AC20" s="191"/>
      <c r="AD20" s="177" t="s">
        <v>30</v>
      </c>
      <c r="AE20" s="178"/>
    </row>
    <row r="21" spans="1:31" ht="25.2" customHeight="1" x14ac:dyDescent="0.25">
      <c r="A21" s="179" t="s">
        <v>38</v>
      </c>
      <c r="B21" s="180" t="s">
        <v>86</v>
      </c>
      <c r="C21" s="393" t="str">
        <f>B12</f>
        <v>Přerov A</v>
      </c>
      <c r="D21" s="394"/>
      <c r="E21" s="193" t="s">
        <v>50</v>
      </c>
      <c r="F21" s="394" t="str">
        <f>B4</f>
        <v>Ostrava</v>
      </c>
      <c r="G21" s="394"/>
      <c r="H21" s="394"/>
      <c r="I21" s="394"/>
      <c r="J21" s="394"/>
      <c r="K21" s="394"/>
      <c r="L21" s="395"/>
      <c r="M21" s="182">
        <f t="shared" si="0"/>
        <v>0</v>
      </c>
      <c r="N21" s="194" t="s">
        <v>33</v>
      </c>
      <c r="O21" s="184">
        <f t="shared" si="1"/>
        <v>2</v>
      </c>
      <c r="P21" s="117">
        <f t="shared" si="2"/>
        <v>35</v>
      </c>
      <c r="Q21" s="195" t="s">
        <v>33</v>
      </c>
      <c r="R21" s="119">
        <f t="shared" si="3"/>
        <v>50</v>
      </c>
      <c r="S21" s="196">
        <v>21</v>
      </c>
      <c r="T21" s="195" t="s">
        <v>33</v>
      </c>
      <c r="U21" s="197">
        <v>25</v>
      </c>
      <c r="V21" s="196">
        <v>14</v>
      </c>
      <c r="W21" s="195" t="s">
        <v>33</v>
      </c>
      <c r="X21" s="197">
        <v>25</v>
      </c>
      <c r="Y21" s="198"/>
      <c r="Z21" s="198"/>
      <c r="AA21" s="196"/>
      <c r="AB21" s="195" t="s">
        <v>33</v>
      </c>
      <c r="AC21" s="199"/>
      <c r="AD21" s="177" t="s">
        <v>30</v>
      </c>
      <c r="AE21" s="178"/>
    </row>
    <row r="22" spans="1:31" ht="25.2" customHeight="1" x14ac:dyDescent="0.25">
      <c r="A22" s="179" t="s">
        <v>54</v>
      </c>
      <c r="B22" s="180" t="s">
        <v>87</v>
      </c>
      <c r="C22" s="390" t="str">
        <f>B14</f>
        <v>Púchov</v>
      </c>
      <c r="D22" s="391"/>
      <c r="E22" s="200" t="s">
        <v>50</v>
      </c>
      <c r="F22" s="391" t="str">
        <f>B10</f>
        <v>Levice</v>
      </c>
      <c r="G22" s="391"/>
      <c r="H22" s="391"/>
      <c r="I22" s="391"/>
      <c r="J22" s="391"/>
      <c r="K22" s="391"/>
      <c r="L22" s="392"/>
      <c r="M22" s="182">
        <f t="shared" si="0"/>
        <v>0</v>
      </c>
      <c r="N22" s="194" t="s">
        <v>33</v>
      </c>
      <c r="O22" s="184">
        <f t="shared" si="1"/>
        <v>2</v>
      </c>
      <c r="P22" s="117">
        <f t="shared" si="2"/>
        <v>32</v>
      </c>
      <c r="Q22" s="195" t="s">
        <v>33</v>
      </c>
      <c r="R22" s="119">
        <f t="shared" si="3"/>
        <v>50</v>
      </c>
      <c r="S22" s="196">
        <v>11</v>
      </c>
      <c r="T22" s="195" t="s">
        <v>33</v>
      </c>
      <c r="U22" s="197">
        <v>25</v>
      </c>
      <c r="V22" s="196">
        <v>21</v>
      </c>
      <c r="W22" s="195" t="s">
        <v>33</v>
      </c>
      <c r="X22" s="197">
        <v>25</v>
      </c>
      <c r="Y22" s="198"/>
      <c r="Z22" s="198"/>
      <c r="AA22" s="196"/>
      <c r="AB22" s="195" t="s">
        <v>33</v>
      </c>
      <c r="AC22" s="199"/>
      <c r="AD22" s="177" t="s">
        <v>63</v>
      </c>
      <c r="AE22" s="178"/>
    </row>
    <row r="23" spans="1:31" ht="25.2" customHeight="1" x14ac:dyDescent="0.25">
      <c r="A23" s="179" t="s">
        <v>56</v>
      </c>
      <c r="B23" s="180" t="s">
        <v>51</v>
      </c>
      <c r="C23" s="393" t="str">
        <f>B6</f>
        <v>Čadca</v>
      </c>
      <c r="D23" s="394"/>
      <c r="E23" s="193" t="s">
        <v>50</v>
      </c>
      <c r="F23" s="394" t="str">
        <f>B8</f>
        <v>Havl.Brod</v>
      </c>
      <c r="G23" s="394"/>
      <c r="H23" s="394"/>
      <c r="I23" s="394"/>
      <c r="J23" s="394"/>
      <c r="K23" s="394"/>
      <c r="L23" s="395"/>
      <c r="M23" s="182">
        <f t="shared" si="0"/>
        <v>0</v>
      </c>
      <c r="N23" s="194" t="s">
        <v>33</v>
      </c>
      <c r="O23" s="184">
        <f t="shared" si="1"/>
        <v>2</v>
      </c>
      <c r="P23" s="117">
        <f t="shared" si="2"/>
        <v>33</v>
      </c>
      <c r="Q23" s="195" t="s">
        <v>33</v>
      </c>
      <c r="R23" s="119">
        <f t="shared" si="3"/>
        <v>50</v>
      </c>
      <c r="S23" s="196">
        <v>13</v>
      </c>
      <c r="T23" s="195" t="s">
        <v>33</v>
      </c>
      <c r="U23" s="197">
        <v>25</v>
      </c>
      <c r="V23" s="196">
        <v>20</v>
      </c>
      <c r="W23" s="195" t="s">
        <v>33</v>
      </c>
      <c r="X23" s="197">
        <v>25</v>
      </c>
      <c r="Y23" s="198"/>
      <c r="Z23" s="198"/>
      <c r="AA23" s="196"/>
      <c r="AB23" s="195" t="s">
        <v>33</v>
      </c>
      <c r="AC23" s="199"/>
      <c r="AD23" s="177" t="s">
        <v>58</v>
      </c>
      <c r="AE23" s="178"/>
    </row>
    <row r="24" spans="1:31" ht="25.2" customHeight="1" x14ac:dyDescent="0.25">
      <c r="A24" s="179" t="s">
        <v>88</v>
      </c>
      <c r="B24" s="180" t="s">
        <v>49</v>
      </c>
      <c r="C24" s="390" t="str">
        <f>B4</f>
        <v>Ostrava</v>
      </c>
      <c r="D24" s="391"/>
      <c r="E24" s="200" t="s">
        <v>50</v>
      </c>
      <c r="F24" s="391" t="str">
        <f>B10</f>
        <v>Levice</v>
      </c>
      <c r="G24" s="391"/>
      <c r="H24" s="391"/>
      <c r="I24" s="391"/>
      <c r="J24" s="391"/>
      <c r="K24" s="391"/>
      <c r="L24" s="392"/>
      <c r="M24" s="182">
        <f t="shared" si="0"/>
        <v>2</v>
      </c>
      <c r="N24" s="194" t="s">
        <v>33</v>
      </c>
      <c r="O24" s="184">
        <f t="shared" si="1"/>
        <v>1</v>
      </c>
      <c r="P24" s="117">
        <f t="shared" si="2"/>
        <v>63</v>
      </c>
      <c r="Q24" s="195" t="s">
        <v>33</v>
      </c>
      <c r="R24" s="119">
        <f t="shared" si="3"/>
        <v>40</v>
      </c>
      <c r="S24" s="196">
        <v>23</v>
      </c>
      <c r="T24" s="195" t="s">
        <v>33</v>
      </c>
      <c r="U24" s="197">
        <v>25</v>
      </c>
      <c r="V24" s="196">
        <v>25</v>
      </c>
      <c r="W24" s="195" t="s">
        <v>33</v>
      </c>
      <c r="X24" s="197">
        <v>10</v>
      </c>
      <c r="Y24" s="198"/>
      <c r="Z24" s="198"/>
      <c r="AA24" s="196">
        <v>15</v>
      </c>
      <c r="AB24" s="195" t="s">
        <v>33</v>
      </c>
      <c r="AC24" s="199">
        <v>5</v>
      </c>
      <c r="AD24" s="177" t="s">
        <v>30</v>
      </c>
      <c r="AE24" s="178"/>
    </row>
    <row r="25" spans="1:31" ht="25.2" customHeight="1" x14ac:dyDescent="0.25">
      <c r="A25" s="179" t="s">
        <v>89</v>
      </c>
      <c r="B25" s="180" t="s">
        <v>90</v>
      </c>
      <c r="C25" s="393" t="str">
        <f>B12</f>
        <v>Přerov A</v>
      </c>
      <c r="D25" s="394"/>
      <c r="E25" s="193" t="s">
        <v>50</v>
      </c>
      <c r="F25" s="394" t="str">
        <f>B8</f>
        <v>Havl.Brod</v>
      </c>
      <c r="G25" s="394"/>
      <c r="H25" s="394"/>
      <c r="I25" s="394"/>
      <c r="J25" s="394"/>
      <c r="K25" s="394"/>
      <c r="L25" s="395"/>
      <c r="M25" s="182">
        <f t="shared" si="0"/>
        <v>1</v>
      </c>
      <c r="N25" s="194" t="s">
        <v>33</v>
      </c>
      <c r="O25" s="184">
        <f t="shared" si="1"/>
        <v>2</v>
      </c>
      <c r="P25" s="117">
        <f t="shared" si="2"/>
        <v>49</v>
      </c>
      <c r="Q25" s="195" t="s">
        <v>33</v>
      </c>
      <c r="R25" s="119">
        <f t="shared" si="3"/>
        <v>59</v>
      </c>
      <c r="S25" s="196">
        <v>14</v>
      </c>
      <c r="T25" s="195" t="s">
        <v>33</v>
      </c>
      <c r="U25" s="197">
        <v>25</v>
      </c>
      <c r="V25" s="196">
        <v>25</v>
      </c>
      <c r="W25" s="195" t="s">
        <v>33</v>
      </c>
      <c r="X25" s="197">
        <v>19</v>
      </c>
      <c r="Y25" s="198"/>
      <c r="Z25" s="198"/>
      <c r="AA25" s="196">
        <v>10</v>
      </c>
      <c r="AB25" s="195" t="s">
        <v>33</v>
      </c>
      <c r="AC25" s="199">
        <v>15</v>
      </c>
      <c r="AD25" s="177" t="s">
        <v>58</v>
      </c>
      <c r="AE25" s="178"/>
    </row>
    <row r="26" spans="1:31" ht="25.2" customHeight="1" x14ac:dyDescent="0.25">
      <c r="A26" s="179" t="s">
        <v>91</v>
      </c>
      <c r="B26" s="180" t="s">
        <v>92</v>
      </c>
      <c r="C26" s="390" t="str">
        <f>B14</f>
        <v>Púchov</v>
      </c>
      <c r="D26" s="391"/>
      <c r="E26" s="200" t="s">
        <v>50</v>
      </c>
      <c r="F26" s="391" t="str">
        <f>B6</f>
        <v>Čadca</v>
      </c>
      <c r="G26" s="391"/>
      <c r="H26" s="391"/>
      <c r="I26" s="391"/>
      <c r="J26" s="391"/>
      <c r="K26" s="391"/>
      <c r="L26" s="392"/>
      <c r="M26" s="182">
        <f t="shared" si="0"/>
        <v>2</v>
      </c>
      <c r="N26" s="194" t="s">
        <v>33</v>
      </c>
      <c r="O26" s="184">
        <f t="shared" si="1"/>
        <v>1</v>
      </c>
      <c r="P26" s="117">
        <f t="shared" si="2"/>
        <v>55</v>
      </c>
      <c r="Q26" s="195" t="s">
        <v>33</v>
      </c>
      <c r="R26" s="119">
        <f t="shared" si="3"/>
        <v>56</v>
      </c>
      <c r="S26" s="196">
        <v>25</v>
      </c>
      <c r="T26" s="195" t="s">
        <v>33</v>
      </c>
      <c r="U26" s="197">
        <v>16</v>
      </c>
      <c r="V26" s="196">
        <v>13</v>
      </c>
      <c r="W26" s="195" t="s">
        <v>33</v>
      </c>
      <c r="X26" s="197">
        <v>25</v>
      </c>
      <c r="Y26" s="198"/>
      <c r="Z26" s="198"/>
      <c r="AA26" s="196">
        <v>17</v>
      </c>
      <c r="AB26" s="195" t="s">
        <v>33</v>
      </c>
      <c r="AC26" s="199">
        <v>15</v>
      </c>
      <c r="AD26" s="177" t="s">
        <v>63</v>
      </c>
      <c r="AE26" s="178"/>
    </row>
    <row r="27" spans="1:31" ht="25.2" customHeight="1" x14ac:dyDescent="0.25">
      <c r="A27" s="179" t="s">
        <v>93</v>
      </c>
      <c r="B27" s="180" t="s">
        <v>52</v>
      </c>
      <c r="C27" s="393" t="str">
        <f>B8</f>
        <v>Havl.Brod</v>
      </c>
      <c r="D27" s="394"/>
      <c r="E27" s="193" t="s">
        <v>50</v>
      </c>
      <c r="F27" s="394" t="str">
        <f>B4</f>
        <v>Ostrava</v>
      </c>
      <c r="G27" s="394"/>
      <c r="H27" s="394"/>
      <c r="I27" s="394"/>
      <c r="J27" s="394"/>
      <c r="K27" s="394"/>
      <c r="L27" s="395"/>
      <c r="M27" s="182">
        <f t="shared" si="0"/>
        <v>2</v>
      </c>
      <c r="N27" s="194" t="s">
        <v>33</v>
      </c>
      <c r="O27" s="184">
        <f t="shared" si="1"/>
        <v>1</v>
      </c>
      <c r="P27" s="117">
        <f t="shared" si="2"/>
        <v>51</v>
      </c>
      <c r="Q27" s="195" t="s">
        <v>33</v>
      </c>
      <c r="R27" s="119">
        <f t="shared" si="3"/>
        <v>56</v>
      </c>
      <c r="S27" s="196">
        <v>25</v>
      </c>
      <c r="T27" s="195" t="s">
        <v>33</v>
      </c>
      <c r="U27" s="197">
        <v>19</v>
      </c>
      <c r="V27" s="196">
        <v>11</v>
      </c>
      <c r="W27" s="195" t="s">
        <v>33</v>
      </c>
      <c r="X27" s="197">
        <v>25</v>
      </c>
      <c r="Y27" s="198"/>
      <c r="Z27" s="198"/>
      <c r="AA27" s="196">
        <v>15</v>
      </c>
      <c r="AB27" s="195" t="s">
        <v>33</v>
      </c>
      <c r="AC27" s="199">
        <v>12</v>
      </c>
      <c r="AD27" s="177" t="s">
        <v>30</v>
      </c>
      <c r="AE27" s="178"/>
    </row>
    <row r="28" spans="1:31" ht="25.2" customHeight="1" x14ac:dyDescent="0.25">
      <c r="A28" s="179" t="s">
        <v>94</v>
      </c>
      <c r="B28" s="180" t="s">
        <v>53</v>
      </c>
      <c r="C28" s="390" t="str">
        <f>B10</f>
        <v>Levice</v>
      </c>
      <c r="D28" s="391"/>
      <c r="E28" s="200" t="s">
        <v>50</v>
      </c>
      <c r="F28" s="391" t="str">
        <f>B6</f>
        <v>Čadca</v>
      </c>
      <c r="G28" s="391"/>
      <c r="H28" s="391"/>
      <c r="I28" s="391"/>
      <c r="J28" s="391"/>
      <c r="K28" s="391"/>
      <c r="L28" s="392"/>
      <c r="M28" s="182">
        <f t="shared" si="0"/>
        <v>1</v>
      </c>
      <c r="N28" s="194" t="s">
        <v>33</v>
      </c>
      <c r="O28" s="184">
        <f t="shared" si="1"/>
        <v>2</v>
      </c>
      <c r="P28" s="117">
        <f t="shared" si="2"/>
        <v>60</v>
      </c>
      <c r="Q28" s="195" t="s">
        <v>33</v>
      </c>
      <c r="R28" s="119">
        <f t="shared" si="3"/>
        <v>62</v>
      </c>
      <c r="S28" s="196">
        <v>25</v>
      </c>
      <c r="T28" s="195" t="s">
        <v>33</v>
      </c>
      <c r="U28" s="197">
        <v>21</v>
      </c>
      <c r="V28" s="196">
        <v>21</v>
      </c>
      <c r="W28" s="195" t="s">
        <v>33</v>
      </c>
      <c r="X28" s="197">
        <v>25</v>
      </c>
      <c r="Y28" s="198"/>
      <c r="Z28" s="198"/>
      <c r="AA28" s="196">
        <v>14</v>
      </c>
      <c r="AB28" s="195" t="s">
        <v>33</v>
      </c>
      <c r="AC28" s="199">
        <v>16</v>
      </c>
      <c r="AD28" s="177" t="s">
        <v>58</v>
      </c>
      <c r="AE28" s="178"/>
    </row>
    <row r="29" spans="1:31" ht="25.2" customHeight="1" x14ac:dyDescent="0.25">
      <c r="A29" s="179" t="s">
        <v>95</v>
      </c>
      <c r="B29" s="180" t="s">
        <v>96</v>
      </c>
      <c r="C29" s="393" t="str">
        <f>B12</f>
        <v>Přerov A</v>
      </c>
      <c r="D29" s="394"/>
      <c r="E29" s="193" t="s">
        <v>50</v>
      </c>
      <c r="F29" s="394" t="str">
        <f>B14</f>
        <v>Púchov</v>
      </c>
      <c r="G29" s="394"/>
      <c r="H29" s="394"/>
      <c r="I29" s="394"/>
      <c r="J29" s="394"/>
      <c r="K29" s="394"/>
      <c r="L29" s="395"/>
      <c r="M29" s="182">
        <f t="shared" si="0"/>
        <v>2</v>
      </c>
      <c r="N29" s="194" t="s">
        <v>33</v>
      </c>
      <c r="O29" s="184">
        <f t="shared" si="1"/>
        <v>1</v>
      </c>
      <c r="P29" s="117">
        <f t="shared" si="2"/>
        <v>60</v>
      </c>
      <c r="Q29" s="195" t="s">
        <v>33</v>
      </c>
      <c r="R29" s="119">
        <f t="shared" si="3"/>
        <v>42</v>
      </c>
      <c r="S29" s="196">
        <v>20</v>
      </c>
      <c r="T29" s="195" t="s">
        <v>33</v>
      </c>
      <c r="U29" s="197">
        <v>25</v>
      </c>
      <c r="V29" s="196">
        <v>25</v>
      </c>
      <c r="W29" s="195" t="s">
        <v>33</v>
      </c>
      <c r="X29" s="197">
        <v>14</v>
      </c>
      <c r="Y29" s="198"/>
      <c r="Z29" s="198"/>
      <c r="AA29" s="196">
        <v>15</v>
      </c>
      <c r="AB29" s="195" t="s">
        <v>33</v>
      </c>
      <c r="AC29" s="199">
        <v>3</v>
      </c>
      <c r="AD29" s="177" t="s">
        <v>63</v>
      </c>
      <c r="AE29" s="178"/>
    </row>
    <row r="30" spans="1:31" ht="25.2" customHeight="1" x14ac:dyDescent="0.25">
      <c r="A30" s="179" t="s">
        <v>97</v>
      </c>
      <c r="B30" s="180" t="s">
        <v>55</v>
      </c>
      <c r="C30" s="390" t="str">
        <f>B4</f>
        <v>Ostrava</v>
      </c>
      <c r="D30" s="391"/>
      <c r="E30" s="200" t="s">
        <v>50</v>
      </c>
      <c r="F30" s="391" t="str">
        <f>B6</f>
        <v>Čadca</v>
      </c>
      <c r="G30" s="391"/>
      <c r="H30" s="391"/>
      <c r="I30" s="391"/>
      <c r="J30" s="391"/>
      <c r="K30" s="391"/>
      <c r="L30" s="392"/>
      <c r="M30" s="182">
        <f t="shared" si="0"/>
        <v>2</v>
      </c>
      <c r="N30" s="194" t="s">
        <v>33</v>
      </c>
      <c r="O30" s="184">
        <f t="shared" si="1"/>
        <v>0</v>
      </c>
      <c r="P30" s="117">
        <f t="shared" si="2"/>
        <v>50</v>
      </c>
      <c r="Q30" s="195" t="s">
        <v>33</v>
      </c>
      <c r="R30" s="119">
        <f t="shared" si="3"/>
        <v>31</v>
      </c>
      <c r="S30" s="196">
        <v>25</v>
      </c>
      <c r="T30" s="195" t="s">
        <v>33</v>
      </c>
      <c r="U30" s="197">
        <v>16</v>
      </c>
      <c r="V30" s="196">
        <v>25</v>
      </c>
      <c r="W30" s="195" t="s">
        <v>33</v>
      </c>
      <c r="X30" s="197">
        <v>15</v>
      </c>
      <c r="Y30" s="198"/>
      <c r="Z30" s="198"/>
      <c r="AA30" s="196"/>
      <c r="AB30" s="195" t="s">
        <v>33</v>
      </c>
      <c r="AC30" s="199"/>
      <c r="AD30" s="177" t="s">
        <v>30</v>
      </c>
      <c r="AE30" s="178"/>
    </row>
    <row r="31" spans="1:31" ht="25.2" customHeight="1" x14ac:dyDescent="0.25">
      <c r="A31" s="179" t="s">
        <v>98</v>
      </c>
      <c r="B31" s="180" t="s">
        <v>99</v>
      </c>
      <c r="C31" s="393" t="str">
        <f>B8</f>
        <v>Havl.Brod</v>
      </c>
      <c r="D31" s="394"/>
      <c r="E31" s="193" t="s">
        <v>50</v>
      </c>
      <c r="F31" s="394" t="str">
        <f>B14</f>
        <v>Púchov</v>
      </c>
      <c r="G31" s="394"/>
      <c r="H31" s="394"/>
      <c r="I31" s="394"/>
      <c r="J31" s="394"/>
      <c r="K31" s="394"/>
      <c r="L31" s="395"/>
      <c r="M31" s="182">
        <f t="shared" si="0"/>
        <v>2</v>
      </c>
      <c r="N31" s="194" t="s">
        <v>33</v>
      </c>
      <c r="O31" s="184">
        <f t="shared" si="1"/>
        <v>0</v>
      </c>
      <c r="P31" s="117">
        <f t="shared" si="2"/>
        <v>50</v>
      </c>
      <c r="Q31" s="195" t="s">
        <v>33</v>
      </c>
      <c r="R31" s="119">
        <f t="shared" si="3"/>
        <v>29</v>
      </c>
      <c r="S31" s="196">
        <v>25</v>
      </c>
      <c r="T31" s="195" t="s">
        <v>33</v>
      </c>
      <c r="U31" s="197">
        <v>12</v>
      </c>
      <c r="V31" s="196">
        <v>25</v>
      </c>
      <c r="W31" s="195" t="s">
        <v>33</v>
      </c>
      <c r="X31" s="197">
        <v>17</v>
      </c>
      <c r="Y31" s="198"/>
      <c r="Z31" s="198"/>
      <c r="AA31" s="196"/>
      <c r="AB31" s="195" t="s">
        <v>33</v>
      </c>
      <c r="AC31" s="199"/>
      <c r="AD31" s="177" t="s">
        <v>63</v>
      </c>
      <c r="AE31" s="178"/>
    </row>
    <row r="32" spans="1:31" ht="25.2" customHeight="1" thickBot="1" x14ac:dyDescent="0.3">
      <c r="A32" s="201" t="s">
        <v>100</v>
      </c>
      <c r="B32" s="202" t="s">
        <v>101</v>
      </c>
      <c r="C32" s="396" t="str">
        <f>B10</f>
        <v>Levice</v>
      </c>
      <c r="D32" s="397"/>
      <c r="E32" s="203" t="s">
        <v>50</v>
      </c>
      <c r="F32" s="397" t="str">
        <f>B12</f>
        <v>Přerov A</v>
      </c>
      <c r="G32" s="397"/>
      <c r="H32" s="397"/>
      <c r="I32" s="397"/>
      <c r="J32" s="397"/>
      <c r="K32" s="397"/>
      <c r="L32" s="398"/>
      <c r="M32" s="204">
        <f t="shared" si="0"/>
        <v>1</v>
      </c>
      <c r="N32" s="205" t="s">
        <v>33</v>
      </c>
      <c r="O32" s="206">
        <f t="shared" si="1"/>
        <v>2</v>
      </c>
      <c r="P32" s="156">
        <f t="shared" si="2"/>
        <v>52</v>
      </c>
      <c r="Q32" s="207" t="s">
        <v>33</v>
      </c>
      <c r="R32" s="155">
        <f t="shared" si="3"/>
        <v>56</v>
      </c>
      <c r="S32" s="208">
        <v>25</v>
      </c>
      <c r="T32" s="207" t="s">
        <v>33</v>
      </c>
      <c r="U32" s="209">
        <v>16</v>
      </c>
      <c r="V32" s="208">
        <v>19</v>
      </c>
      <c r="W32" s="207" t="s">
        <v>33</v>
      </c>
      <c r="X32" s="209">
        <v>25</v>
      </c>
      <c r="Y32" s="210"/>
      <c r="Z32" s="210"/>
      <c r="AA32" s="208">
        <v>8</v>
      </c>
      <c r="AB32" s="207" t="s">
        <v>33</v>
      </c>
      <c r="AC32" s="211">
        <v>15</v>
      </c>
      <c r="AD32" s="212" t="s">
        <v>58</v>
      </c>
      <c r="AE32" s="213"/>
    </row>
  </sheetData>
  <mergeCells count="84">
    <mergeCell ref="A1:AE1"/>
    <mergeCell ref="A2:C2"/>
    <mergeCell ref="D2:F3"/>
    <mergeCell ref="G2:I3"/>
    <mergeCell ref="J2:L3"/>
    <mergeCell ref="M2:O3"/>
    <mergeCell ref="P2:R3"/>
    <mergeCell ref="S2:U3"/>
    <mergeCell ref="V2:X3"/>
    <mergeCell ref="AA2:AC3"/>
    <mergeCell ref="AD6:AE7"/>
    <mergeCell ref="AD2:AE3"/>
    <mergeCell ref="A3:C3"/>
    <mergeCell ref="A4:A5"/>
    <mergeCell ref="B4:C5"/>
    <mergeCell ref="Y4:Y5"/>
    <mergeCell ref="Z4:Z5"/>
    <mergeCell ref="AA4:AC5"/>
    <mergeCell ref="AD4:AE5"/>
    <mergeCell ref="A6:A7"/>
    <mergeCell ref="B6:C7"/>
    <mergeCell ref="Y6:Y7"/>
    <mergeCell ref="Z6:Z7"/>
    <mergeCell ref="AA6:AC7"/>
    <mergeCell ref="AD10:AE11"/>
    <mergeCell ref="A8:A9"/>
    <mergeCell ref="B8:C9"/>
    <mergeCell ref="Y8:Y9"/>
    <mergeCell ref="Z8:Z9"/>
    <mergeCell ref="AA8:AC9"/>
    <mergeCell ref="AD8:AE9"/>
    <mergeCell ref="A10:A11"/>
    <mergeCell ref="B10:C11"/>
    <mergeCell ref="Y10:Y11"/>
    <mergeCell ref="Z10:Z11"/>
    <mergeCell ref="AA10:AC11"/>
    <mergeCell ref="AD14:AE15"/>
    <mergeCell ref="A12:A13"/>
    <mergeCell ref="B12:C13"/>
    <mergeCell ref="Y12:Y13"/>
    <mergeCell ref="Z12:Z13"/>
    <mergeCell ref="AA12:AC13"/>
    <mergeCell ref="AD12:AE13"/>
    <mergeCell ref="AA17:AC17"/>
    <mergeCell ref="A14:A15"/>
    <mergeCell ref="B14:C15"/>
    <mergeCell ref="Y14:Y15"/>
    <mergeCell ref="Z14:Z15"/>
    <mergeCell ref="AA14:AC15"/>
    <mergeCell ref="C17:L17"/>
    <mergeCell ref="M17:O17"/>
    <mergeCell ref="P17:R17"/>
    <mergeCell ref="S17:U17"/>
    <mergeCell ref="V17:X17"/>
    <mergeCell ref="C18:D18"/>
    <mergeCell ref="F18:L18"/>
    <mergeCell ref="C19:D19"/>
    <mergeCell ref="F19:L19"/>
    <mergeCell ref="C20:D20"/>
    <mergeCell ref="F20:L20"/>
    <mergeCell ref="C21:D21"/>
    <mergeCell ref="F21:L21"/>
    <mergeCell ref="C22:D22"/>
    <mergeCell ref="F22:L22"/>
    <mergeCell ref="C23:D23"/>
    <mergeCell ref="F23:L23"/>
    <mergeCell ref="C24:D24"/>
    <mergeCell ref="F24:L24"/>
    <mergeCell ref="C25:D25"/>
    <mergeCell ref="F25:L25"/>
    <mergeCell ref="C26:D26"/>
    <mergeCell ref="F26:L26"/>
    <mergeCell ref="C27:D27"/>
    <mergeCell ref="F27:L27"/>
    <mergeCell ref="C28:D28"/>
    <mergeCell ref="F28:L28"/>
    <mergeCell ref="C29:D29"/>
    <mergeCell ref="F29:L29"/>
    <mergeCell ref="C30:D30"/>
    <mergeCell ref="F30:L30"/>
    <mergeCell ref="C31:D31"/>
    <mergeCell ref="F31:L31"/>
    <mergeCell ref="C32:D32"/>
    <mergeCell ref="F32:L32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E32"/>
  <sheetViews>
    <sheetView tabSelected="1" topLeftCell="A10" zoomScale="75" zoomScaleNormal="75" workbookViewId="0">
      <selection activeCell="J35" sqref="J35"/>
    </sheetView>
  </sheetViews>
  <sheetFormatPr defaultColWidth="9.109375" defaultRowHeight="15.6" x14ac:dyDescent="0.25"/>
  <cols>
    <col min="1" max="1" width="3.5546875" style="105" customWidth="1"/>
    <col min="2" max="2" width="9" style="105" customWidth="1"/>
    <col min="3" max="3" width="14.33203125" style="105" customWidth="1"/>
    <col min="4" max="4" width="3.109375" style="105" customWidth="1"/>
    <col min="5" max="5" width="1.6640625" style="105" customWidth="1"/>
    <col min="6" max="7" width="3.109375" style="105" customWidth="1"/>
    <col min="8" max="8" width="1.6640625" style="105" customWidth="1"/>
    <col min="9" max="10" width="3.109375" style="105" customWidth="1"/>
    <col min="11" max="11" width="1.6640625" style="105" customWidth="1"/>
    <col min="12" max="13" width="3.109375" style="105" customWidth="1"/>
    <col min="14" max="14" width="1.88671875" style="105" customWidth="1"/>
    <col min="15" max="16" width="3.109375" style="105" customWidth="1"/>
    <col min="17" max="17" width="1.6640625" style="105" customWidth="1"/>
    <col min="18" max="19" width="3.109375" style="105" customWidth="1"/>
    <col min="20" max="20" width="1.6640625" style="105" customWidth="1"/>
    <col min="21" max="21" width="3.109375" style="105" customWidth="1"/>
    <col min="22" max="22" width="3.6640625" style="105" customWidth="1"/>
    <col min="23" max="23" width="1.6640625" style="105" customWidth="1"/>
    <col min="24" max="24" width="3.88671875" style="105" customWidth="1"/>
    <col min="25" max="26" width="3.88671875" style="105" hidden="1" customWidth="1"/>
    <col min="27" max="27" width="3.109375" style="105" customWidth="1"/>
    <col min="28" max="28" width="1.6640625" style="105" customWidth="1"/>
    <col min="29" max="29" width="3.109375" style="105" customWidth="1"/>
    <col min="30" max="31" width="4.5546875" style="105" customWidth="1"/>
    <col min="32" max="16384" width="9.109375" style="105"/>
  </cols>
  <sheetData>
    <row r="1" spans="1:31" s="103" customFormat="1" ht="19.2" customHeight="1" thickBot="1" x14ac:dyDescent="0.3">
      <c r="A1" s="449"/>
      <c r="B1" s="449"/>
      <c r="C1" s="449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49"/>
      <c r="W1" s="449"/>
      <c r="X1" s="449"/>
      <c r="Y1" s="449"/>
      <c r="Z1" s="449"/>
      <c r="AA1" s="449"/>
      <c r="AB1" s="449"/>
      <c r="AC1" s="449"/>
      <c r="AD1" s="449"/>
      <c r="AE1" s="449"/>
    </row>
    <row r="2" spans="1:31" ht="50.1" customHeight="1" x14ac:dyDescent="0.25">
      <c r="A2" s="471" t="s">
        <v>83</v>
      </c>
      <c r="B2" s="472"/>
      <c r="C2" s="472"/>
      <c r="D2" s="453" t="str">
        <f>B4</f>
        <v>Schweriner</v>
      </c>
      <c r="E2" s="454"/>
      <c r="F2" s="454"/>
      <c r="G2" s="454" t="str">
        <f>B6</f>
        <v>Znojmo</v>
      </c>
      <c r="H2" s="454"/>
      <c r="I2" s="454"/>
      <c r="J2" s="454" t="str">
        <f>B8</f>
        <v>Skalica A</v>
      </c>
      <c r="K2" s="454"/>
      <c r="L2" s="454"/>
      <c r="M2" s="454" t="str">
        <f>B10</f>
        <v>Bratislava</v>
      </c>
      <c r="N2" s="454"/>
      <c r="O2" s="454"/>
      <c r="P2" s="454" t="str">
        <f>B12</f>
        <v>Kometa Praha</v>
      </c>
      <c r="Q2" s="454"/>
      <c r="R2" s="454"/>
      <c r="S2" s="454" t="str">
        <f>B14</f>
        <v>Český Krumlov</v>
      </c>
      <c r="T2" s="454"/>
      <c r="U2" s="457"/>
      <c r="V2" s="459" t="s">
        <v>25</v>
      </c>
      <c r="W2" s="436"/>
      <c r="X2" s="436"/>
      <c r="Y2" s="104"/>
      <c r="Z2" s="104"/>
      <c r="AA2" s="436" t="s">
        <v>26</v>
      </c>
      <c r="AB2" s="436"/>
      <c r="AC2" s="436"/>
      <c r="AD2" s="436" t="s">
        <v>27</v>
      </c>
      <c r="AE2" s="437"/>
    </row>
    <row r="3" spans="1:31" ht="58.2" customHeight="1" thickBot="1" x14ac:dyDescent="0.3">
      <c r="A3" s="467" t="s">
        <v>58</v>
      </c>
      <c r="B3" s="468"/>
      <c r="C3" s="468"/>
      <c r="D3" s="455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8"/>
      <c r="V3" s="460"/>
      <c r="W3" s="438"/>
      <c r="X3" s="438"/>
      <c r="Y3" s="106"/>
      <c r="Z3" s="106"/>
      <c r="AA3" s="438"/>
      <c r="AB3" s="438"/>
      <c r="AC3" s="438"/>
      <c r="AD3" s="438"/>
      <c r="AE3" s="439"/>
    </row>
    <row r="4" spans="1:31" ht="25.2" customHeight="1" x14ac:dyDescent="0.25">
      <c r="A4" s="442" t="s">
        <v>31</v>
      </c>
      <c r="B4" s="443" t="str">
        <f>Rozlosování!D7</f>
        <v>Schweriner</v>
      </c>
      <c r="C4" s="444"/>
      <c r="D4" s="107"/>
      <c r="E4" s="108"/>
      <c r="F4" s="108"/>
      <c r="G4" s="109">
        <f>M30</f>
        <v>2</v>
      </c>
      <c r="H4" s="110" t="s">
        <v>33</v>
      </c>
      <c r="I4" s="111">
        <f>O30</f>
        <v>0</v>
      </c>
      <c r="J4" s="109">
        <f>O27</f>
        <v>2</v>
      </c>
      <c r="K4" s="110" t="s">
        <v>33</v>
      </c>
      <c r="L4" s="111">
        <f>M27</f>
        <v>0</v>
      </c>
      <c r="M4" s="110">
        <f>M24</f>
        <v>2</v>
      </c>
      <c r="N4" s="110" t="s">
        <v>33</v>
      </c>
      <c r="O4" s="110">
        <f>O24</f>
        <v>0</v>
      </c>
      <c r="P4" s="109">
        <f>O21</f>
        <v>2</v>
      </c>
      <c r="Q4" s="110" t="s">
        <v>33</v>
      </c>
      <c r="R4" s="111">
        <f>M21</f>
        <v>0</v>
      </c>
      <c r="S4" s="109">
        <f>M18</f>
        <v>2</v>
      </c>
      <c r="T4" s="110" t="s">
        <v>33</v>
      </c>
      <c r="U4" s="110">
        <f>O18</f>
        <v>0</v>
      </c>
      <c r="V4" s="112">
        <f>SUM(G4,J4,M4,P4,S4)</f>
        <v>10</v>
      </c>
      <c r="W4" s="113" t="s">
        <v>33</v>
      </c>
      <c r="X4" s="114">
        <f>SUM(I4,L4,O4,R4,U4)</f>
        <v>0</v>
      </c>
      <c r="Y4" s="421">
        <f>V5/X5</f>
        <v>1.7241379310344827</v>
      </c>
      <c r="Z4" s="421">
        <f>AA4+Y4</f>
        <v>16.724137931034484</v>
      </c>
      <c r="AA4" s="446">
        <f>IF(J4-L4=2,3,IF(J4&gt;L4,2,IF(L4-J4=1,1,0)))+IF(M4-O4=2,3,IF(M4&gt;O4,2,IF(O4-M4=1,1,0)))+IF(G4-I4=2,3,IF(G4&gt;I4,2,IF(I4-G4=1,1,0)))+IF(P4-R4=2,3,IF(P4&gt;R4,2,IF(R4-P4=1,1,0)))+IF(S4-U4=2,3,IF(S4&gt;U4,2,IF(U4-S4=1,1,0)))</f>
        <v>15</v>
      </c>
      <c r="AB4" s="446"/>
      <c r="AC4" s="446"/>
      <c r="AD4" s="469" t="str">
        <f>ROMAN(RANK(Z4,Z4:Z15))</f>
        <v>I</v>
      </c>
      <c r="AE4" s="470"/>
    </row>
    <row r="5" spans="1:31" ht="25.2" customHeight="1" thickBot="1" x14ac:dyDescent="0.3">
      <c r="A5" s="429"/>
      <c r="B5" s="430"/>
      <c r="C5" s="445"/>
      <c r="D5" s="115"/>
      <c r="E5" s="116"/>
      <c r="F5" s="116"/>
      <c r="G5" s="117">
        <f>P30</f>
        <v>50</v>
      </c>
      <c r="H5" s="118" t="s">
        <v>33</v>
      </c>
      <c r="I5" s="119">
        <f>R30</f>
        <v>31</v>
      </c>
      <c r="J5" s="117">
        <f>R27</f>
        <v>50</v>
      </c>
      <c r="K5" s="118" t="s">
        <v>33</v>
      </c>
      <c r="L5" s="119">
        <f>P27</f>
        <v>24</v>
      </c>
      <c r="M5" s="118">
        <f>P24</f>
        <v>50</v>
      </c>
      <c r="N5" s="118" t="s">
        <v>33</v>
      </c>
      <c r="O5" s="118">
        <f>R24</f>
        <v>31</v>
      </c>
      <c r="P5" s="117">
        <f>R21</f>
        <v>50</v>
      </c>
      <c r="Q5" s="118" t="s">
        <v>33</v>
      </c>
      <c r="R5" s="119">
        <f>P21</f>
        <v>26</v>
      </c>
      <c r="S5" s="117">
        <f>P18</f>
        <v>50</v>
      </c>
      <c r="T5" s="118" t="s">
        <v>33</v>
      </c>
      <c r="U5" s="118">
        <f>R18</f>
        <v>33</v>
      </c>
      <c r="V5" s="120">
        <f>SUM(G5,J5,M5,P5,S5)</f>
        <v>250</v>
      </c>
      <c r="W5" s="121" t="s">
        <v>33</v>
      </c>
      <c r="X5" s="121">
        <f>SUM(I5,L5,O5,R5,U5)</f>
        <v>145</v>
      </c>
      <c r="Y5" s="432"/>
      <c r="Z5" s="432"/>
      <c r="AA5" s="433"/>
      <c r="AB5" s="433"/>
      <c r="AC5" s="433"/>
      <c r="AD5" s="465"/>
      <c r="AE5" s="466"/>
    </row>
    <row r="6" spans="1:31" ht="25.2" customHeight="1" x14ac:dyDescent="0.25">
      <c r="A6" s="415" t="s">
        <v>34</v>
      </c>
      <c r="B6" s="417" t="str">
        <f>Rozlosování!D17</f>
        <v>Znojmo</v>
      </c>
      <c r="C6" s="418"/>
      <c r="D6" s="122">
        <f>I4</f>
        <v>0</v>
      </c>
      <c r="E6" s="123" t="s">
        <v>33</v>
      </c>
      <c r="F6" s="124">
        <f>G4</f>
        <v>2</v>
      </c>
      <c r="G6" s="116"/>
      <c r="H6" s="116"/>
      <c r="I6" s="116"/>
      <c r="J6" s="125">
        <f>M23</f>
        <v>2</v>
      </c>
      <c r="K6" s="123" t="s">
        <v>33</v>
      </c>
      <c r="L6" s="124">
        <f>O23</f>
        <v>1</v>
      </c>
      <c r="M6" s="123">
        <f>O28</f>
        <v>2</v>
      </c>
      <c r="N6" s="123" t="s">
        <v>33</v>
      </c>
      <c r="O6" s="123">
        <f>M28</f>
        <v>1</v>
      </c>
      <c r="P6" s="125">
        <f>M19</f>
        <v>2</v>
      </c>
      <c r="Q6" s="123" t="s">
        <v>33</v>
      </c>
      <c r="R6" s="124">
        <f>O19</f>
        <v>1</v>
      </c>
      <c r="S6" s="125">
        <f>O26</f>
        <v>1</v>
      </c>
      <c r="T6" s="123" t="s">
        <v>33</v>
      </c>
      <c r="U6" s="123">
        <f>M26</f>
        <v>2</v>
      </c>
      <c r="V6" s="126">
        <f>SUM(D6,J6,M6,P6,S6)</f>
        <v>7</v>
      </c>
      <c r="W6" s="127" t="s">
        <v>33</v>
      </c>
      <c r="X6" s="127">
        <f>SUM(F6,L6,O6,R6,U6)</f>
        <v>7</v>
      </c>
      <c r="Y6" s="421">
        <f>V7/X7</f>
        <v>1.0343511450381679</v>
      </c>
      <c r="Z6" s="421">
        <f>AA6+Y6</f>
        <v>8.0343511450381673</v>
      </c>
      <c r="AA6" s="423">
        <f>IF(J6-L6=2,3,IF(J6&gt;L6,2,IF(L6-J6=1,1,0)))+IF(M6-O6=2,3,IF(M6&gt;O6,2,IF(O6-M6=1,1,0)))+IF(D6-F6=2,3,IF(D6&gt;F6,2,IF(F6-D6=1,1,0)))+IF(P6-R6=2,3,IF(P6&gt;R6,2,IF(R6-P6=1,1,0)))+IF(S6-U6=2,3,IF(S6&gt;U6,2,IF(U6-S6=1,1,0)))</f>
        <v>7</v>
      </c>
      <c r="AB6" s="423"/>
      <c r="AC6" s="423"/>
      <c r="AD6" s="465" t="str">
        <f>ROMAN(RANK(Z6,Z4:Z15))</f>
        <v>III</v>
      </c>
      <c r="AE6" s="466"/>
    </row>
    <row r="7" spans="1:31" ht="25.2" customHeight="1" thickBot="1" x14ac:dyDescent="0.3">
      <c r="A7" s="429"/>
      <c r="B7" s="430"/>
      <c r="C7" s="431"/>
      <c r="D7" s="128">
        <f>I5</f>
        <v>31</v>
      </c>
      <c r="E7" s="118" t="s">
        <v>33</v>
      </c>
      <c r="F7" s="119">
        <f>G5</f>
        <v>50</v>
      </c>
      <c r="G7" s="129"/>
      <c r="H7" s="129"/>
      <c r="I7" s="129"/>
      <c r="J7" s="117">
        <f>P23</f>
        <v>63</v>
      </c>
      <c r="K7" s="118" t="s">
        <v>33</v>
      </c>
      <c r="L7" s="119">
        <f>R23</f>
        <v>57</v>
      </c>
      <c r="M7" s="118">
        <f>R28</f>
        <v>61</v>
      </c>
      <c r="N7" s="118" t="s">
        <v>33</v>
      </c>
      <c r="O7" s="118">
        <f>P28</f>
        <v>57</v>
      </c>
      <c r="P7" s="117">
        <f>P19</f>
        <v>63</v>
      </c>
      <c r="Q7" s="118" t="s">
        <v>33</v>
      </c>
      <c r="R7" s="119">
        <f>R19</f>
        <v>40</v>
      </c>
      <c r="S7" s="117">
        <f>R26</f>
        <v>53</v>
      </c>
      <c r="T7" s="118" t="s">
        <v>33</v>
      </c>
      <c r="U7" s="118">
        <f>P26</f>
        <v>58</v>
      </c>
      <c r="V7" s="130">
        <f>SUM(D7,J7,M7,P7,S7)</f>
        <v>271</v>
      </c>
      <c r="W7" s="131" t="s">
        <v>33</v>
      </c>
      <c r="X7" s="131">
        <f>SUM(F7,L7,O7,R7,U7)</f>
        <v>262</v>
      </c>
      <c r="Y7" s="432"/>
      <c r="Z7" s="432"/>
      <c r="AA7" s="433"/>
      <c r="AB7" s="433"/>
      <c r="AC7" s="433"/>
      <c r="AD7" s="465"/>
      <c r="AE7" s="466"/>
    </row>
    <row r="8" spans="1:31" ht="25.2" customHeight="1" x14ac:dyDescent="0.25">
      <c r="A8" s="415" t="s">
        <v>36</v>
      </c>
      <c r="B8" s="417" t="str">
        <f>Rozlosování!D27</f>
        <v>Skalica A</v>
      </c>
      <c r="C8" s="418"/>
      <c r="D8" s="122">
        <f>L4</f>
        <v>0</v>
      </c>
      <c r="E8" s="123" t="s">
        <v>33</v>
      </c>
      <c r="F8" s="124">
        <f>J4</f>
        <v>2</v>
      </c>
      <c r="G8" s="125">
        <f>L6</f>
        <v>1</v>
      </c>
      <c r="H8" s="123" t="s">
        <v>33</v>
      </c>
      <c r="I8" s="124">
        <f>J6</f>
        <v>2</v>
      </c>
      <c r="J8" s="132"/>
      <c r="K8" s="133"/>
      <c r="L8" s="134"/>
      <c r="M8" s="135">
        <f>M20</f>
        <v>1</v>
      </c>
      <c r="N8" s="123" t="s">
        <v>33</v>
      </c>
      <c r="O8" s="135">
        <f>O20</f>
        <v>2</v>
      </c>
      <c r="P8" s="125">
        <f>O25</f>
        <v>0</v>
      </c>
      <c r="Q8" s="123" t="s">
        <v>33</v>
      </c>
      <c r="R8" s="123">
        <f>M25</f>
        <v>2</v>
      </c>
      <c r="S8" s="125">
        <f>M31</f>
        <v>0</v>
      </c>
      <c r="T8" s="123" t="s">
        <v>33</v>
      </c>
      <c r="U8" s="123">
        <f>O31</f>
        <v>2</v>
      </c>
      <c r="V8" s="122">
        <f>SUM(D8,G8,M8,P8,S8)</f>
        <v>2</v>
      </c>
      <c r="W8" s="136" t="s">
        <v>33</v>
      </c>
      <c r="X8" s="136">
        <f>SUM(I8,F8,O8,R8,U8)</f>
        <v>10</v>
      </c>
      <c r="Y8" s="421">
        <f>V9/X9</f>
        <v>0.70110701107011075</v>
      </c>
      <c r="Z8" s="421">
        <f>AA8+Y8</f>
        <v>2.7011070110701105</v>
      </c>
      <c r="AA8" s="423">
        <f>IF(G8-I8=2,3,IF(G8&gt;I8,2,IF(I8-G8=1,1,0)))+IF(M8-O8=2,3,IF(M8&gt;O8,2,IF(O8-M8=1,1,0)))+IF(D8-F8=2,3,IF(D8&gt;F8,2,IF(F8-D8=1,1,0)))+IF(P8-R8=2,3,IF(P8&gt;R8,2,IF(R8-P8=1,1,0)))+IF(S8-U8=2,3,IF(S8&gt;U8,2,IF(U8-S8=1,1,0)))</f>
        <v>2</v>
      </c>
      <c r="AB8" s="423"/>
      <c r="AC8" s="423"/>
      <c r="AD8" s="465" t="str">
        <f>ROMAN(RANK(Z8,Z4:Z15))</f>
        <v>VI</v>
      </c>
      <c r="AE8" s="466"/>
    </row>
    <row r="9" spans="1:31" ht="25.2" customHeight="1" thickBot="1" x14ac:dyDescent="0.3">
      <c r="A9" s="429"/>
      <c r="B9" s="430"/>
      <c r="C9" s="431"/>
      <c r="D9" s="128">
        <f>L5</f>
        <v>24</v>
      </c>
      <c r="E9" s="118" t="s">
        <v>33</v>
      </c>
      <c r="F9" s="119">
        <f>J5</f>
        <v>50</v>
      </c>
      <c r="G9" s="117">
        <f>L7</f>
        <v>57</v>
      </c>
      <c r="H9" s="118" t="s">
        <v>33</v>
      </c>
      <c r="I9" s="119">
        <f>J7</f>
        <v>63</v>
      </c>
      <c r="J9" s="137"/>
      <c r="K9" s="138"/>
      <c r="L9" s="139"/>
      <c r="M9" s="140">
        <f>P20</f>
        <v>48</v>
      </c>
      <c r="N9" s="118" t="s">
        <v>33</v>
      </c>
      <c r="O9" s="140">
        <f>R20</f>
        <v>58</v>
      </c>
      <c r="P9" s="117">
        <f>R25</f>
        <v>34</v>
      </c>
      <c r="Q9" s="118" t="s">
        <v>33</v>
      </c>
      <c r="R9" s="119">
        <f>P25</f>
        <v>50</v>
      </c>
      <c r="S9" s="117">
        <f>P31</f>
        <v>27</v>
      </c>
      <c r="T9" s="118" t="s">
        <v>33</v>
      </c>
      <c r="U9" s="118">
        <f>R31</f>
        <v>50</v>
      </c>
      <c r="V9" s="120">
        <f>SUM(D9,G9,M9,P9,S9)</f>
        <v>190</v>
      </c>
      <c r="W9" s="121" t="s">
        <v>33</v>
      </c>
      <c r="X9" s="121">
        <f>SUM(I9,F9,O9,R9,U9)</f>
        <v>271</v>
      </c>
      <c r="Y9" s="432"/>
      <c r="Z9" s="432"/>
      <c r="AA9" s="433"/>
      <c r="AB9" s="433"/>
      <c r="AC9" s="433"/>
      <c r="AD9" s="465"/>
      <c r="AE9" s="466"/>
    </row>
    <row r="10" spans="1:31" ht="25.2" customHeight="1" x14ac:dyDescent="0.25">
      <c r="A10" s="415" t="s">
        <v>38</v>
      </c>
      <c r="B10" s="417" t="str">
        <f>Rozlosování!D28</f>
        <v>Bratislava</v>
      </c>
      <c r="C10" s="418"/>
      <c r="D10" s="141">
        <f>O4</f>
        <v>0</v>
      </c>
      <c r="E10" s="123" t="s">
        <v>33</v>
      </c>
      <c r="F10" s="142">
        <f>M4</f>
        <v>2</v>
      </c>
      <c r="G10" s="143">
        <f>O6</f>
        <v>1</v>
      </c>
      <c r="H10" s="123" t="s">
        <v>33</v>
      </c>
      <c r="I10" s="142">
        <f>M6</f>
        <v>2</v>
      </c>
      <c r="J10" s="135">
        <f>O8</f>
        <v>2</v>
      </c>
      <c r="K10" s="123" t="s">
        <v>33</v>
      </c>
      <c r="L10" s="135">
        <f>M8</f>
        <v>1</v>
      </c>
      <c r="M10" s="144"/>
      <c r="N10" s="145"/>
      <c r="O10" s="146"/>
      <c r="P10" s="147">
        <f>M32</f>
        <v>2</v>
      </c>
      <c r="Q10" s="123" t="s">
        <v>33</v>
      </c>
      <c r="R10" s="147">
        <f>O32</f>
        <v>1</v>
      </c>
      <c r="S10" s="143">
        <f>O22</f>
        <v>1</v>
      </c>
      <c r="T10" s="123" t="s">
        <v>33</v>
      </c>
      <c r="U10" s="147">
        <f>M22</f>
        <v>2</v>
      </c>
      <c r="V10" s="126">
        <f>SUM(D10,J10,G10,P10,S10)</f>
        <v>6</v>
      </c>
      <c r="W10" s="136" t="s">
        <v>33</v>
      </c>
      <c r="X10" s="127">
        <f>SUM(I10,L10,F10,R10,U10)</f>
        <v>8</v>
      </c>
      <c r="Y10" s="421">
        <f>V11/X11</f>
        <v>0.95131086142322097</v>
      </c>
      <c r="Z10" s="421">
        <f>AA10+Y10</f>
        <v>6.9513108614232211</v>
      </c>
      <c r="AA10" s="423">
        <f>IF(G10-I10=2,3,IF(G10&gt;I10,2,IF(I10-G10=1,1,0)))+IF(J10-L10=2,3,IF(J10&gt;L10,2,IF(L10-J10=1,1,0)))+IF(D10-F10=2,3,IF(D10&gt;F10,2,IF(F10-D10=1,1,0)))+IF(P10-R10=2,3,IF(P10&gt;R10,2,IF(R10-P10=1,1,0)))+IF(S10-U10=2,3,IF(S10&gt;U10,2,IF(U10-S10=1,1,0)))</f>
        <v>6</v>
      </c>
      <c r="AB10" s="423"/>
      <c r="AC10" s="423"/>
      <c r="AD10" s="465" t="str">
        <f>ROMAN(RANK(Z10,Z4:Z15))</f>
        <v>IV</v>
      </c>
      <c r="AE10" s="466"/>
    </row>
    <row r="11" spans="1:31" ht="25.2" customHeight="1" thickBot="1" x14ac:dyDescent="0.3">
      <c r="A11" s="429"/>
      <c r="B11" s="430"/>
      <c r="C11" s="431"/>
      <c r="D11" s="148">
        <f>O5</f>
        <v>31</v>
      </c>
      <c r="E11" s="118" t="s">
        <v>33</v>
      </c>
      <c r="F11" s="149">
        <f>M5</f>
        <v>50</v>
      </c>
      <c r="G11" s="150">
        <f>O7</f>
        <v>57</v>
      </c>
      <c r="H11" s="118" t="s">
        <v>33</v>
      </c>
      <c r="I11" s="149">
        <f>M7</f>
        <v>61</v>
      </c>
      <c r="J11" s="140">
        <f>O9</f>
        <v>58</v>
      </c>
      <c r="K11" s="118" t="s">
        <v>33</v>
      </c>
      <c r="L11" s="140">
        <f>M9</f>
        <v>48</v>
      </c>
      <c r="M11" s="137"/>
      <c r="N11" s="138"/>
      <c r="O11" s="139"/>
      <c r="P11" s="151">
        <f>P32</f>
        <v>56</v>
      </c>
      <c r="Q11" s="118" t="s">
        <v>33</v>
      </c>
      <c r="R11" s="151">
        <f>R32</f>
        <v>48</v>
      </c>
      <c r="S11" s="150">
        <f>R22</f>
        <v>52</v>
      </c>
      <c r="T11" s="118" t="s">
        <v>33</v>
      </c>
      <c r="U11" s="151">
        <f>P22</f>
        <v>60</v>
      </c>
      <c r="V11" s="130">
        <f>SUM(D11,J11,G11,P11,S11)</f>
        <v>254</v>
      </c>
      <c r="W11" s="121" t="s">
        <v>33</v>
      </c>
      <c r="X11" s="131">
        <f>SUM(I11,L11,F11,R11,U11)</f>
        <v>267</v>
      </c>
      <c r="Y11" s="432"/>
      <c r="Z11" s="432"/>
      <c r="AA11" s="433"/>
      <c r="AB11" s="433"/>
      <c r="AC11" s="433"/>
      <c r="AD11" s="465"/>
      <c r="AE11" s="466"/>
    </row>
    <row r="12" spans="1:31" ht="25.2" customHeight="1" x14ac:dyDescent="0.25">
      <c r="A12" s="415" t="s">
        <v>54</v>
      </c>
      <c r="B12" s="417" t="str">
        <f>Rozlosování!D18</f>
        <v>Kometa Praha</v>
      </c>
      <c r="C12" s="418"/>
      <c r="D12" s="122">
        <f>R4</f>
        <v>0</v>
      </c>
      <c r="E12" s="123" t="s">
        <v>33</v>
      </c>
      <c r="F12" s="124">
        <f>P4</f>
        <v>2</v>
      </c>
      <c r="G12" s="125">
        <f>R6</f>
        <v>1</v>
      </c>
      <c r="H12" s="123" t="s">
        <v>33</v>
      </c>
      <c r="I12" s="124">
        <f>P6</f>
        <v>2</v>
      </c>
      <c r="J12" s="125">
        <f>R8</f>
        <v>2</v>
      </c>
      <c r="K12" s="123" t="s">
        <v>33</v>
      </c>
      <c r="L12" s="124">
        <f>P8</f>
        <v>0</v>
      </c>
      <c r="M12" s="147">
        <f>R10</f>
        <v>1</v>
      </c>
      <c r="N12" s="123" t="s">
        <v>33</v>
      </c>
      <c r="O12" s="147">
        <f>P10</f>
        <v>2</v>
      </c>
      <c r="P12" s="132"/>
      <c r="Q12" s="133"/>
      <c r="R12" s="134"/>
      <c r="S12" s="125">
        <f>M29</f>
        <v>0</v>
      </c>
      <c r="T12" s="123" t="s">
        <v>33</v>
      </c>
      <c r="U12" s="123">
        <f>O29</f>
        <v>2</v>
      </c>
      <c r="V12" s="152">
        <f>SUM(D12,J12,M12,G12,S12)</f>
        <v>4</v>
      </c>
      <c r="W12" s="136" t="s">
        <v>33</v>
      </c>
      <c r="X12" s="136">
        <f>SUM(I12,L12,O12,F12,U12)</f>
        <v>8</v>
      </c>
      <c r="Y12" s="421">
        <f>V13/X13</f>
        <v>0.73913043478260865</v>
      </c>
      <c r="Z12" s="421">
        <f>AA12+Y12</f>
        <v>5.7391304347826084</v>
      </c>
      <c r="AA12" s="423">
        <f>IF(J12-L12=2,3,IF(J12&gt;L12,2,IF(L12-J12=1,1,0)))+IF(M12-O12=2,3,IF(M12&gt;O12,2,IF(O12-M12=1,1,0)))+IF(D12-F12=2,3,IF(D12&gt;F12,2,IF(F12-D12=1,1,0)))+IF(G12-I12=2,3,IF(G12&gt;I12,2,IF(I12-G12=1,1,0)))+IF(S12-U12=2,3,IF(S12&gt;U12,2,IF(U12-S12=1,1,0)))</f>
        <v>5</v>
      </c>
      <c r="AB12" s="423"/>
      <c r="AC12" s="423"/>
      <c r="AD12" s="465" t="str">
        <f>ROMAN(RANK(Z12,Z4:Z15))</f>
        <v>V</v>
      </c>
      <c r="AE12" s="466"/>
    </row>
    <row r="13" spans="1:31" ht="25.2" customHeight="1" thickBot="1" x14ac:dyDescent="0.3">
      <c r="A13" s="429"/>
      <c r="B13" s="430"/>
      <c r="C13" s="431"/>
      <c r="D13" s="128">
        <f>R5</f>
        <v>26</v>
      </c>
      <c r="E13" s="118" t="s">
        <v>33</v>
      </c>
      <c r="F13" s="119">
        <f>P5</f>
        <v>50</v>
      </c>
      <c r="G13" s="117">
        <f>R7</f>
        <v>40</v>
      </c>
      <c r="H13" s="118" t="s">
        <v>33</v>
      </c>
      <c r="I13" s="119">
        <f>P7</f>
        <v>63</v>
      </c>
      <c r="J13" s="117">
        <f>R9</f>
        <v>50</v>
      </c>
      <c r="K13" s="118" t="s">
        <v>33</v>
      </c>
      <c r="L13" s="119">
        <f>P9</f>
        <v>34</v>
      </c>
      <c r="M13" s="151">
        <f>R11</f>
        <v>48</v>
      </c>
      <c r="N13" s="118" t="s">
        <v>33</v>
      </c>
      <c r="O13" s="151">
        <f>P11</f>
        <v>56</v>
      </c>
      <c r="P13" s="137"/>
      <c r="Q13" s="138"/>
      <c r="R13" s="139"/>
      <c r="S13" s="117">
        <f>P29</f>
        <v>23</v>
      </c>
      <c r="T13" s="118" t="s">
        <v>33</v>
      </c>
      <c r="U13" s="118">
        <f>R29</f>
        <v>50</v>
      </c>
      <c r="V13" s="120">
        <f>SUM(D13,J13,M13,G13,S13)</f>
        <v>187</v>
      </c>
      <c r="W13" s="121" t="s">
        <v>33</v>
      </c>
      <c r="X13" s="121">
        <f>SUM(I13,L13,O13,F13,U13)</f>
        <v>253</v>
      </c>
      <c r="Y13" s="432"/>
      <c r="Z13" s="432"/>
      <c r="AA13" s="433"/>
      <c r="AB13" s="433"/>
      <c r="AC13" s="433"/>
      <c r="AD13" s="465"/>
      <c r="AE13" s="466"/>
    </row>
    <row r="14" spans="1:31" ht="25.2" customHeight="1" x14ac:dyDescent="0.25">
      <c r="A14" s="415" t="s">
        <v>56</v>
      </c>
      <c r="B14" s="417" t="str">
        <f>Rozlosování!D8</f>
        <v>Český Krumlov</v>
      </c>
      <c r="C14" s="418"/>
      <c r="D14" s="122">
        <f>U4</f>
        <v>0</v>
      </c>
      <c r="E14" s="123" t="s">
        <v>33</v>
      </c>
      <c r="F14" s="124">
        <f>S4</f>
        <v>2</v>
      </c>
      <c r="G14" s="125">
        <f>U6</f>
        <v>2</v>
      </c>
      <c r="H14" s="123" t="s">
        <v>33</v>
      </c>
      <c r="I14" s="124">
        <f>S6</f>
        <v>1</v>
      </c>
      <c r="J14" s="125">
        <f>U8</f>
        <v>2</v>
      </c>
      <c r="K14" s="123" t="s">
        <v>33</v>
      </c>
      <c r="L14" s="124">
        <f>S8</f>
        <v>0</v>
      </c>
      <c r="M14" s="123">
        <f>U10</f>
        <v>2</v>
      </c>
      <c r="N14" s="123" t="s">
        <v>33</v>
      </c>
      <c r="O14" s="123">
        <f>S10</f>
        <v>1</v>
      </c>
      <c r="P14" s="125">
        <f>U12</f>
        <v>2</v>
      </c>
      <c r="Q14" s="123" t="s">
        <v>33</v>
      </c>
      <c r="R14" s="124">
        <f>S12</f>
        <v>0</v>
      </c>
      <c r="S14" s="116"/>
      <c r="T14" s="116"/>
      <c r="U14" s="116"/>
      <c r="V14" s="152">
        <f>SUM(D14,J14,M14,P14,G14)</f>
        <v>8</v>
      </c>
      <c r="W14" s="136" t="s">
        <v>33</v>
      </c>
      <c r="X14" s="123">
        <f>SUM(I14,L14,O14,R14,F14)</f>
        <v>4</v>
      </c>
      <c r="Y14" s="421">
        <f>V15/X15</f>
        <v>1.224390243902439</v>
      </c>
      <c r="Z14" s="421">
        <f>AA14+Y14</f>
        <v>11.224390243902439</v>
      </c>
      <c r="AA14" s="423">
        <f>IF(J14-L14=2,3,IF(J14&gt;L14,2,IF(L14-J14=1,1,0)))+IF(M14-O14=2,3,IF(M14&gt;O14,2,IF(O14-M14=1,1,0)))+IF(D14-F14=2,3,IF(D14&gt;F14,2,IF(F14-D14=1,1,0)))+IF(P14-R14=2,3,IF(P14&gt;R14,2,IF(R14-P14=1,1,0)))+IF(G14-I14=2,3,IF(G14&gt;I14,2,IF(I14-G14=1,1,0)))</f>
        <v>10</v>
      </c>
      <c r="AB14" s="423"/>
      <c r="AC14" s="423"/>
      <c r="AD14" s="461" t="str">
        <f>ROMAN(RANK(Z14,Z4:Z15))</f>
        <v>II</v>
      </c>
      <c r="AE14" s="462"/>
    </row>
    <row r="15" spans="1:31" ht="25.2" customHeight="1" thickBot="1" x14ac:dyDescent="0.3">
      <c r="A15" s="416"/>
      <c r="B15" s="419"/>
      <c r="C15" s="420"/>
      <c r="D15" s="153">
        <f>U5</f>
        <v>33</v>
      </c>
      <c r="E15" s="154" t="s">
        <v>33</v>
      </c>
      <c r="F15" s="155">
        <f>S5</f>
        <v>50</v>
      </c>
      <c r="G15" s="156">
        <f>U7</f>
        <v>58</v>
      </c>
      <c r="H15" s="154" t="s">
        <v>33</v>
      </c>
      <c r="I15" s="155">
        <f>S7</f>
        <v>53</v>
      </c>
      <c r="J15" s="156">
        <f>U9</f>
        <v>50</v>
      </c>
      <c r="K15" s="154" t="s">
        <v>33</v>
      </c>
      <c r="L15" s="155">
        <f>S9</f>
        <v>27</v>
      </c>
      <c r="M15" s="154">
        <f>U11</f>
        <v>60</v>
      </c>
      <c r="N15" s="154" t="s">
        <v>33</v>
      </c>
      <c r="O15" s="154">
        <f>S11</f>
        <v>52</v>
      </c>
      <c r="P15" s="156">
        <f>U13</f>
        <v>50</v>
      </c>
      <c r="Q15" s="154" t="s">
        <v>33</v>
      </c>
      <c r="R15" s="155">
        <f>S13</f>
        <v>23</v>
      </c>
      <c r="S15" s="157"/>
      <c r="T15" s="157"/>
      <c r="U15" s="157"/>
      <c r="V15" s="158">
        <f>SUM(D15,J15,M15,P15,G15)</f>
        <v>251</v>
      </c>
      <c r="W15" s="159" t="s">
        <v>33</v>
      </c>
      <c r="X15" s="159">
        <f>SUM(I15,L15,O15,R15,F15)</f>
        <v>205</v>
      </c>
      <c r="Y15" s="422"/>
      <c r="Z15" s="422"/>
      <c r="AA15" s="424"/>
      <c r="AB15" s="424"/>
      <c r="AC15" s="424"/>
      <c r="AD15" s="463"/>
      <c r="AE15" s="464"/>
    </row>
    <row r="16" spans="1:31" ht="2.85" customHeight="1" thickBot="1" x14ac:dyDescent="0.3"/>
    <row r="17" spans="1:31" ht="30" customHeight="1" thickBot="1" x14ac:dyDescent="0.3">
      <c r="A17" s="160"/>
      <c r="B17" s="161" t="s">
        <v>40</v>
      </c>
      <c r="C17" s="408" t="s">
        <v>41</v>
      </c>
      <c r="D17" s="409"/>
      <c r="E17" s="409"/>
      <c r="F17" s="409"/>
      <c r="G17" s="409"/>
      <c r="H17" s="409"/>
      <c r="I17" s="409"/>
      <c r="J17" s="409"/>
      <c r="K17" s="409"/>
      <c r="L17" s="410"/>
      <c r="M17" s="411" t="s">
        <v>42</v>
      </c>
      <c r="N17" s="412"/>
      <c r="O17" s="412"/>
      <c r="P17" s="412" t="s">
        <v>43</v>
      </c>
      <c r="Q17" s="412"/>
      <c r="R17" s="412"/>
      <c r="S17" s="413" t="s">
        <v>44</v>
      </c>
      <c r="T17" s="414"/>
      <c r="U17" s="411"/>
      <c r="V17" s="413" t="s">
        <v>45</v>
      </c>
      <c r="W17" s="414"/>
      <c r="X17" s="411"/>
      <c r="Y17" s="162"/>
      <c r="Z17" s="162"/>
      <c r="AA17" s="412" t="s">
        <v>46</v>
      </c>
      <c r="AB17" s="412"/>
      <c r="AC17" s="413"/>
      <c r="AD17" s="163" t="s">
        <v>47</v>
      </c>
      <c r="AE17" s="164" t="s">
        <v>48</v>
      </c>
    </row>
    <row r="18" spans="1:31" ht="25.2" customHeight="1" x14ac:dyDescent="0.25">
      <c r="A18" s="165" t="s">
        <v>31</v>
      </c>
      <c r="B18" s="166" t="s">
        <v>84</v>
      </c>
      <c r="C18" s="399" t="str">
        <f>B4</f>
        <v>Schweriner</v>
      </c>
      <c r="D18" s="400"/>
      <c r="E18" s="167" t="s">
        <v>50</v>
      </c>
      <c r="F18" s="400" t="str">
        <f>B14</f>
        <v>Český Krumlov</v>
      </c>
      <c r="G18" s="400"/>
      <c r="H18" s="400"/>
      <c r="I18" s="400"/>
      <c r="J18" s="400"/>
      <c r="K18" s="400"/>
      <c r="L18" s="401"/>
      <c r="M18" s="168">
        <f>IF(S18&gt;U18,1,0)+IF(V18&gt;X18,1,0)+IF(AA18&gt;AC18,1,0)</f>
        <v>2</v>
      </c>
      <c r="N18" s="169" t="s">
        <v>33</v>
      </c>
      <c r="O18" s="170">
        <f>IF(U18&gt;S18,1,0)+IF(X18&gt;V18,1,0)+IF(AC18&gt;AA18,1,0)</f>
        <v>0</v>
      </c>
      <c r="P18" s="171">
        <f t="shared" ref="P18:P32" si="0">SUM(S18,V18,AA18)</f>
        <v>50</v>
      </c>
      <c r="Q18" s="167" t="s">
        <v>33</v>
      </c>
      <c r="R18" s="172">
        <f t="shared" ref="R18:R32" si="1">SUM(U18,X18,AC18)</f>
        <v>33</v>
      </c>
      <c r="S18" s="173">
        <v>25</v>
      </c>
      <c r="T18" s="167" t="s">
        <v>33</v>
      </c>
      <c r="U18" s="174">
        <v>18</v>
      </c>
      <c r="V18" s="173">
        <v>25</v>
      </c>
      <c r="W18" s="167" t="s">
        <v>33</v>
      </c>
      <c r="X18" s="174">
        <v>15</v>
      </c>
      <c r="Y18" s="175"/>
      <c r="Z18" s="175"/>
      <c r="AA18" s="173"/>
      <c r="AB18" s="167" t="s">
        <v>33</v>
      </c>
      <c r="AC18" s="176"/>
      <c r="AD18" s="177" t="s">
        <v>63</v>
      </c>
      <c r="AE18" s="178"/>
    </row>
    <row r="19" spans="1:31" ht="25.2" customHeight="1" x14ac:dyDescent="0.25">
      <c r="A19" s="179" t="s">
        <v>34</v>
      </c>
      <c r="B19" s="180" t="s">
        <v>85</v>
      </c>
      <c r="C19" s="402" t="str">
        <f>B6</f>
        <v>Znojmo</v>
      </c>
      <c r="D19" s="403"/>
      <c r="E19" s="181" t="s">
        <v>50</v>
      </c>
      <c r="F19" s="403" t="str">
        <f>B12</f>
        <v>Kometa Praha</v>
      </c>
      <c r="G19" s="403"/>
      <c r="H19" s="403"/>
      <c r="I19" s="403"/>
      <c r="J19" s="403"/>
      <c r="K19" s="403"/>
      <c r="L19" s="404"/>
      <c r="M19" s="214">
        <f>IF(S19&gt;U19,1,0)+IF(V19&gt;X19,1,0)+IF(AA19&gt;AC19,1,0)</f>
        <v>2</v>
      </c>
      <c r="N19" s="194" t="s">
        <v>33</v>
      </c>
      <c r="O19" s="215">
        <f>IF(U19&gt;S19,1,0)+IF(X19&gt;V19,1,0)+IF(AC19&gt;AA19,1,0)</f>
        <v>1</v>
      </c>
      <c r="P19" s="185">
        <f t="shared" si="0"/>
        <v>63</v>
      </c>
      <c r="Q19" s="186" t="s">
        <v>33</v>
      </c>
      <c r="R19" s="187">
        <f t="shared" si="1"/>
        <v>40</v>
      </c>
      <c r="S19" s="188">
        <v>23</v>
      </c>
      <c r="T19" s="186" t="s">
        <v>33</v>
      </c>
      <c r="U19" s="189">
        <v>25</v>
      </c>
      <c r="V19" s="188">
        <v>25</v>
      </c>
      <c r="W19" s="186" t="s">
        <v>33</v>
      </c>
      <c r="X19" s="189">
        <v>12</v>
      </c>
      <c r="Y19" s="190"/>
      <c r="Z19" s="190"/>
      <c r="AA19" s="188">
        <v>15</v>
      </c>
      <c r="AB19" s="186" t="s">
        <v>33</v>
      </c>
      <c r="AC19" s="191">
        <v>3</v>
      </c>
      <c r="AD19" s="177" t="s">
        <v>58</v>
      </c>
      <c r="AE19" s="178"/>
    </row>
    <row r="20" spans="1:31" ht="25.2" customHeight="1" x14ac:dyDescent="0.25">
      <c r="A20" s="179" t="s">
        <v>36</v>
      </c>
      <c r="B20" s="180" t="s">
        <v>57</v>
      </c>
      <c r="C20" s="405" t="str">
        <f>B8</f>
        <v>Skalica A</v>
      </c>
      <c r="D20" s="406"/>
      <c r="E20" s="192" t="s">
        <v>50</v>
      </c>
      <c r="F20" s="406" t="str">
        <f>B10</f>
        <v>Bratislava</v>
      </c>
      <c r="G20" s="406"/>
      <c r="H20" s="406"/>
      <c r="I20" s="406"/>
      <c r="J20" s="406"/>
      <c r="K20" s="406"/>
      <c r="L20" s="407"/>
      <c r="M20" s="214">
        <f>IF(S20&gt;U20,1,0)+IF(V20&gt;X20,1,0)+IF(AA20&gt;AC20,1,0)</f>
        <v>1</v>
      </c>
      <c r="N20" s="194" t="s">
        <v>33</v>
      </c>
      <c r="O20" s="215">
        <f>IF(U20&gt;S20,1,0)+IF(X20&gt;V20,1,0)+IF(AC20&gt;AA20,1,0)</f>
        <v>2</v>
      </c>
      <c r="P20" s="185">
        <f t="shared" si="0"/>
        <v>48</v>
      </c>
      <c r="Q20" s="186" t="s">
        <v>33</v>
      </c>
      <c r="R20" s="187">
        <f t="shared" si="1"/>
        <v>58</v>
      </c>
      <c r="S20" s="188">
        <v>11</v>
      </c>
      <c r="T20" s="186" t="s">
        <v>33</v>
      </c>
      <c r="U20" s="189">
        <v>25</v>
      </c>
      <c r="V20" s="188">
        <v>25</v>
      </c>
      <c r="W20" s="186" t="s">
        <v>33</v>
      </c>
      <c r="X20" s="189">
        <v>18</v>
      </c>
      <c r="Y20" s="190"/>
      <c r="Z20" s="190"/>
      <c r="AA20" s="188">
        <v>12</v>
      </c>
      <c r="AB20" s="186" t="s">
        <v>33</v>
      </c>
      <c r="AC20" s="191">
        <v>15</v>
      </c>
      <c r="AD20" s="177" t="s">
        <v>30</v>
      </c>
      <c r="AE20" s="178"/>
    </row>
    <row r="21" spans="1:31" ht="25.2" customHeight="1" x14ac:dyDescent="0.25">
      <c r="A21" s="179" t="s">
        <v>38</v>
      </c>
      <c r="B21" s="180" t="s">
        <v>86</v>
      </c>
      <c r="C21" s="393" t="str">
        <f>B12</f>
        <v>Kometa Praha</v>
      </c>
      <c r="D21" s="394"/>
      <c r="E21" s="193" t="s">
        <v>50</v>
      </c>
      <c r="F21" s="394" t="str">
        <f>B4</f>
        <v>Schweriner</v>
      </c>
      <c r="G21" s="394"/>
      <c r="H21" s="394"/>
      <c r="I21" s="394"/>
      <c r="J21" s="394"/>
      <c r="K21" s="394"/>
      <c r="L21" s="395"/>
      <c r="M21" s="214">
        <f>IF(S21&gt;U21,1,0)+IF(V21&gt;X21,1,0)+IF(AA21&gt;AC21,1,0)</f>
        <v>0</v>
      </c>
      <c r="N21" s="194" t="s">
        <v>33</v>
      </c>
      <c r="O21" s="215">
        <f>IF(U21&gt;S21,1,0)+IF(X21&gt;V21,1,0)+IF(AC21&gt;AA21,1,0)</f>
        <v>2</v>
      </c>
      <c r="P21" s="117">
        <f t="shared" si="0"/>
        <v>26</v>
      </c>
      <c r="Q21" s="195" t="s">
        <v>33</v>
      </c>
      <c r="R21" s="119">
        <f t="shared" si="1"/>
        <v>50</v>
      </c>
      <c r="S21" s="196">
        <v>15</v>
      </c>
      <c r="T21" s="195" t="s">
        <v>33</v>
      </c>
      <c r="U21" s="197">
        <v>25</v>
      </c>
      <c r="V21" s="196">
        <v>11</v>
      </c>
      <c r="W21" s="195" t="s">
        <v>33</v>
      </c>
      <c r="X21" s="197">
        <v>25</v>
      </c>
      <c r="Y21" s="198"/>
      <c r="Z21" s="198"/>
      <c r="AA21" s="196"/>
      <c r="AB21" s="195" t="s">
        <v>33</v>
      </c>
      <c r="AC21" s="199"/>
      <c r="AD21" s="177" t="s">
        <v>30</v>
      </c>
      <c r="AE21" s="178"/>
    </row>
    <row r="22" spans="1:31" ht="25.2" customHeight="1" x14ac:dyDescent="0.25">
      <c r="A22" s="179" t="s">
        <v>54</v>
      </c>
      <c r="B22" s="180" t="s">
        <v>87</v>
      </c>
      <c r="C22" s="390" t="str">
        <f>B14</f>
        <v>Český Krumlov</v>
      </c>
      <c r="D22" s="391"/>
      <c r="E22" s="200" t="s">
        <v>50</v>
      </c>
      <c r="F22" s="391" t="str">
        <f>B10</f>
        <v>Bratislava</v>
      </c>
      <c r="G22" s="391"/>
      <c r="H22" s="391"/>
      <c r="I22" s="391"/>
      <c r="J22" s="391"/>
      <c r="K22" s="391"/>
      <c r="L22" s="392"/>
      <c r="M22" s="214">
        <f>IF(S22&gt;U22,1,0)+IF(V22&gt;X22,1,0)+IF(AA22&gt;AC22,1,0)</f>
        <v>2</v>
      </c>
      <c r="N22" s="194" t="s">
        <v>33</v>
      </c>
      <c r="O22" s="215">
        <f>IF(U22&gt;S22,1,0)+IF(X22&gt;V22,1,0)+IF(AC22&gt;AA22,1,0)</f>
        <v>1</v>
      </c>
      <c r="P22" s="117">
        <f t="shared" si="0"/>
        <v>60</v>
      </c>
      <c r="Q22" s="195" t="s">
        <v>33</v>
      </c>
      <c r="R22" s="119">
        <f t="shared" si="1"/>
        <v>52</v>
      </c>
      <c r="S22" s="196">
        <v>20</v>
      </c>
      <c r="T22" s="195" t="s">
        <v>33</v>
      </c>
      <c r="U22" s="197">
        <v>25</v>
      </c>
      <c r="V22" s="196">
        <v>25</v>
      </c>
      <c r="W22" s="195" t="s">
        <v>33</v>
      </c>
      <c r="X22" s="197">
        <v>17</v>
      </c>
      <c r="Y22" s="198"/>
      <c r="Z22" s="198"/>
      <c r="AA22" s="196">
        <v>15</v>
      </c>
      <c r="AB22" s="195" t="s">
        <v>33</v>
      </c>
      <c r="AC22" s="199">
        <v>10</v>
      </c>
      <c r="AD22" s="177" t="s">
        <v>63</v>
      </c>
      <c r="AE22" s="178"/>
    </row>
    <row r="23" spans="1:31" ht="25.2" customHeight="1" x14ac:dyDescent="0.25">
      <c r="A23" s="179" t="s">
        <v>56</v>
      </c>
      <c r="B23" s="180" t="s">
        <v>51</v>
      </c>
      <c r="C23" s="393" t="str">
        <f>B6</f>
        <v>Znojmo</v>
      </c>
      <c r="D23" s="394"/>
      <c r="E23" s="193" t="s">
        <v>50</v>
      </c>
      <c r="F23" s="394" t="str">
        <f>B8</f>
        <v>Skalica A</v>
      </c>
      <c r="G23" s="394"/>
      <c r="H23" s="394"/>
      <c r="I23" s="394"/>
      <c r="J23" s="394"/>
      <c r="K23" s="394"/>
      <c r="L23" s="395"/>
      <c r="M23" s="214">
        <f t="shared" ref="M23:M32" si="2">IF(S23&gt;U23,1,0)+IF(V23&gt;X23,1,0)+IF(AA23&gt;AC23,1,0)</f>
        <v>2</v>
      </c>
      <c r="N23" s="194" t="s">
        <v>33</v>
      </c>
      <c r="O23" s="215">
        <f t="shared" ref="O23:O32" si="3">IF(U23&gt;S23,1,0)+IF(X23&gt;V23,1,0)+IF(AC23&gt;AA23,1,0)</f>
        <v>1</v>
      </c>
      <c r="P23" s="117">
        <f t="shared" si="0"/>
        <v>63</v>
      </c>
      <c r="Q23" s="195" t="s">
        <v>33</v>
      </c>
      <c r="R23" s="119">
        <f t="shared" si="1"/>
        <v>57</v>
      </c>
      <c r="S23" s="196">
        <v>26</v>
      </c>
      <c r="T23" s="195" t="s">
        <v>33</v>
      </c>
      <c r="U23" s="197">
        <v>24</v>
      </c>
      <c r="V23" s="196">
        <v>22</v>
      </c>
      <c r="W23" s="195" t="s">
        <v>33</v>
      </c>
      <c r="X23" s="197">
        <v>25</v>
      </c>
      <c r="Y23" s="198"/>
      <c r="Z23" s="198"/>
      <c r="AA23" s="196">
        <v>15</v>
      </c>
      <c r="AB23" s="195" t="s">
        <v>33</v>
      </c>
      <c r="AC23" s="199">
        <v>8</v>
      </c>
      <c r="AD23" s="177" t="s">
        <v>58</v>
      </c>
      <c r="AE23" s="178"/>
    </row>
    <row r="24" spans="1:31" ht="25.2" customHeight="1" x14ac:dyDescent="0.25">
      <c r="A24" s="179" t="s">
        <v>88</v>
      </c>
      <c r="B24" s="180" t="s">
        <v>49</v>
      </c>
      <c r="C24" s="390" t="str">
        <f>B4</f>
        <v>Schweriner</v>
      </c>
      <c r="D24" s="391"/>
      <c r="E24" s="200" t="s">
        <v>50</v>
      </c>
      <c r="F24" s="391" t="str">
        <f>B10</f>
        <v>Bratislava</v>
      </c>
      <c r="G24" s="391"/>
      <c r="H24" s="391"/>
      <c r="I24" s="391"/>
      <c r="J24" s="391"/>
      <c r="K24" s="391"/>
      <c r="L24" s="392"/>
      <c r="M24" s="214">
        <f t="shared" si="2"/>
        <v>2</v>
      </c>
      <c r="N24" s="194" t="s">
        <v>33</v>
      </c>
      <c r="O24" s="215">
        <f t="shared" si="3"/>
        <v>0</v>
      </c>
      <c r="P24" s="117">
        <f t="shared" si="0"/>
        <v>50</v>
      </c>
      <c r="Q24" s="195" t="s">
        <v>33</v>
      </c>
      <c r="R24" s="119">
        <f t="shared" si="1"/>
        <v>31</v>
      </c>
      <c r="S24" s="196">
        <v>25</v>
      </c>
      <c r="T24" s="195" t="s">
        <v>33</v>
      </c>
      <c r="U24" s="197">
        <v>13</v>
      </c>
      <c r="V24" s="196">
        <v>25</v>
      </c>
      <c r="W24" s="195" t="s">
        <v>33</v>
      </c>
      <c r="X24" s="197">
        <v>18</v>
      </c>
      <c r="Y24" s="198"/>
      <c r="Z24" s="198"/>
      <c r="AA24" s="196"/>
      <c r="AB24" s="195" t="s">
        <v>33</v>
      </c>
      <c r="AC24" s="199"/>
      <c r="AD24" s="177" t="s">
        <v>30</v>
      </c>
      <c r="AE24" s="178"/>
    </row>
    <row r="25" spans="1:31" ht="25.2" customHeight="1" x14ac:dyDescent="0.25">
      <c r="A25" s="179" t="s">
        <v>89</v>
      </c>
      <c r="B25" s="180" t="s">
        <v>90</v>
      </c>
      <c r="C25" s="393" t="str">
        <f>B12</f>
        <v>Kometa Praha</v>
      </c>
      <c r="D25" s="394"/>
      <c r="E25" s="193" t="s">
        <v>50</v>
      </c>
      <c r="F25" s="394" t="str">
        <f>B8</f>
        <v>Skalica A</v>
      </c>
      <c r="G25" s="394"/>
      <c r="H25" s="394"/>
      <c r="I25" s="394"/>
      <c r="J25" s="394"/>
      <c r="K25" s="394"/>
      <c r="L25" s="395"/>
      <c r="M25" s="214">
        <f t="shared" si="2"/>
        <v>2</v>
      </c>
      <c r="N25" s="194" t="s">
        <v>33</v>
      </c>
      <c r="O25" s="215">
        <f t="shared" si="3"/>
        <v>0</v>
      </c>
      <c r="P25" s="117">
        <f t="shared" si="0"/>
        <v>50</v>
      </c>
      <c r="Q25" s="195" t="s">
        <v>33</v>
      </c>
      <c r="R25" s="119">
        <f t="shared" si="1"/>
        <v>34</v>
      </c>
      <c r="S25" s="196">
        <v>25</v>
      </c>
      <c r="T25" s="195" t="s">
        <v>33</v>
      </c>
      <c r="U25" s="197">
        <v>19</v>
      </c>
      <c r="V25" s="196">
        <v>25</v>
      </c>
      <c r="W25" s="195" t="s">
        <v>33</v>
      </c>
      <c r="X25" s="197">
        <v>15</v>
      </c>
      <c r="Y25" s="198"/>
      <c r="Z25" s="198"/>
      <c r="AA25" s="196"/>
      <c r="AB25" s="195" t="s">
        <v>33</v>
      </c>
      <c r="AC25" s="199"/>
      <c r="AD25" s="177" t="s">
        <v>58</v>
      </c>
      <c r="AE25" s="178"/>
    </row>
    <row r="26" spans="1:31" ht="25.2" customHeight="1" x14ac:dyDescent="0.25">
      <c r="A26" s="179" t="s">
        <v>91</v>
      </c>
      <c r="B26" s="180" t="s">
        <v>92</v>
      </c>
      <c r="C26" s="390" t="str">
        <f>B14</f>
        <v>Český Krumlov</v>
      </c>
      <c r="D26" s="391"/>
      <c r="E26" s="200" t="s">
        <v>50</v>
      </c>
      <c r="F26" s="391" t="str">
        <f>B6</f>
        <v>Znojmo</v>
      </c>
      <c r="G26" s="391"/>
      <c r="H26" s="391"/>
      <c r="I26" s="391"/>
      <c r="J26" s="391"/>
      <c r="K26" s="391"/>
      <c r="L26" s="392"/>
      <c r="M26" s="214">
        <f t="shared" si="2"/>
        <v>2</v>
      </c>
      <c r="N26" s="194" t="s">
        <v>33</v>
      </c>
      <c r="O26" s="215">
        <f t="shared" si="3"/>
        <v>1</v>
      </c>
      <c r="P26" s="117">
        <f t="shared" si="0"/>
        <v>58</v>
      </c>
      <c r="Q26" s="195" t="s">
        <v>33</v>
      </c>
      <c r="R26" s="119">
        <f t="shared" si="1"/>
        <v>53</v>
      </c>
      <c r="S26" s="196">
        <v>25</v>
      </c>
      <c r="T26" s="195" t="s">
        <v>33</v>
      </c>
      <c r="U26" s="197">
        <v>22</v>
      </c>
      <c r="V26" s="196">
        <v>18</v>
      </c>
      <c r="W26" s="195" t="s">
        <v>33</v>
      </c>
      <c r="X26" s="197">
        <v>25</v>
      </c>
      <c r="Y26" s="198"/>
      <c r="Z26" s="198"/>
      <c r="AA26" s="196">
        <v>15</v>
      </c>
      <c r="AB26" s="195" t="s">
        <v>33</v>
      </c>
      <c r="AC26" s="199">
        <v>6</v>
      </c>
      <c r="AD26" s="177" t="s">
        <v>63</v>
      </c>
      <c r="AE26" s="178"/>
    </row>
    <row r="27" spans="1:31" ht="25.2" customHeight="1" x14ac:dyDescent="0.25">
      <c r="A27" s="179" t="s">
        <v>93</v>
      </c>
      <c r="B27" s="180" t="s">
        <v>52</v>
      </c>
      <c r="C27" s="393" t="str">
        <f>B8</f>
        <v>Skalica A</v>
      </c>
      <c r="D27" s="394"/>
      <c r="E27" s="193" t="s">
        <v>50</v>
      </c>
      <c r="F27" s="394" t="str">
        <f>B4</f>
        <v>Schweriner</v>
      </c>
      <c r="G27" s="394"/>
      <c r="H27" s="394"/>
      <c r="I27" s="394"/>
      <c r="J27" s="394"/>
      <c r="K27" s="394"/>
      <c r="L27" s="395"/>
      <c r="M27" s="214">
        <f t="shared" si="2"/>
        <v>0</v>
      </c>
      <c r="N27" s="194" t="s">
        <v>33</v>
      </c>
      <c r="O27" s="215">
        <f t="shared" si="3"/>
        <v>2</v>
      </c>
      <c r="P27" s="117">
        <f t="shared" si="0"/>
        <v>24</v>
      </c>
      <c r="Q27" s="195" t="s">
        <v>33</v>
      </c>
      <c r="R27" s="119">
        <f t="shared" si="1"/>
        <v>50</v>
      </c>
      <c r="S27" s="196">
        <v>10</v>
      </c>
      <c r="T27" s="195" t="s">
        <v>33</v>
      </c>
      <c r="U27" s="197">
        <v>25</v>
      </c>
      <c r="V27" s="196">
        <v>14</v>
      </c>
      <c r="W27" s="195" t="s">
        <v>33</v>
      </c>
      <c r="X27" s="197">
        <v>25</v>
      </c>
      <c r="Y27" s="198"/>
      <c r="Z27" s="198"/>
      <c r="AA27" s="196"/>
      <c r="AB27" s="195" t="s">
        <v>33</v>
      </c>
      <c r="AC27" s="199"/>
      <c r="AD27" s="177" t="s">
        <v>30</v>
      </c>
      <c r="AE27" s="178"/>
    </row>
    <row r="28" spans="1:31" ht="25.2" customHeight="1" x14ac:dyDescent="0.25">
      <c r="A28" s="179" t="s">
        <v>94</v>
      </c>
      <c r="B28" s="180" t="s">
        <v>53</v>
      </c>
      <c r="C28" s="390" t="str">
        <f>B10</f>
        <v>Bratislava</v>
      </c>
      <c r="D28" s="391"/>
      <c r="E28" s="200" t="s">
        <v>50</v>
      </c>
      <c r="F28" s="391" t="str">
        <f>B6</f>
        <v>Znojmo</v>
      </c>
      <c r="G28" s="391"/>
      <c r="H28" s="391"/>
      <c r="I28" s="391"/>
      <c r="J28" s="391"/>
      <c r="K28" s="391"/>
      <c r="L28" s="392"/>
      <c r="M28" s="214">
        <f t="shared" si="2"/>
        <v>1</v>
      </c>
      <c r="N28" s="194" t="s">
        <v>33</v>
      </c>
      <c r="O28" s="215">
        <f t="shared" si="3"/>
        <v>2</v>
      </c>
      <c r="P28" s="117">
        <f t="shared" si="0"/>
        <v>57</v>
      </c>
      <c r="Q28" s="195" t="s">
        <v>33</v>
      </c>
      <c r="R28" s="119">
        <f t="shared" si="1"/>
        <v>61</v>
      </c>
      <c r="S28" s="196">
        <v>18</v>
      </c>
      <c r="T28" s="195" t="s">
        <v>33</v>
      </c>
      <c r="U28" s="197">
        <v>25</v>
      </c>
      <c r="V28" s="196">
        <v>25</v>
      </c>
      <c r="W28" s="195" t="s">
        <v>33</v>
      </c>
      <c r="X28" s="197">
        <v>20</v>
      </c>
      <c r="Y28" s="198"/>
      <c r="Z28" s="198"/>
      <c r="AA28" s="196">
        <v>14</v>
      </c>
      <c r="AB28" s="195" t="s">
        <v>33</v>
      </c>
      <c r="AC28" s="199">
        <v>16</v>
      </c>
      <c r="AD28" s="177" t="s">
        <v>58</v>
      </c>
      <c r="AE28" s="178"/>
    </row>
    <row r="29" spans="1:31" ht="25.2" customHeight="1" x14ac:dyDescent="0.25">
      <c r="A29" s="179" t="s">
        <v>95</v>
      </c>
      <c r="B29" s="180" t="s">
        <v>96</v>
      </c>
      <c r="C29" s="393" t="str">
        <f>B12</f>
        <v>Kometa Praha</v>
      </c>
      <c r="D29" s="394"/>
      <c r="E29" s="193" t="s">
        <v>50</v>
      </c>
      <c r="F29" s="394" t="str">
        <f>B14</f>
        <v>Český Krumlov</v>
      </c>
      <c r="G29" s="394"/>
      <c r="H29" s="394"/>
      <c r="I29" s="394"/>
      <c r="J29" s="394"/>
      <c r="K29" s="394"/>
      <c r="L29" s="395"/>
      <c r="M29" s="214">
        <f t="shared" si="2"/>
        <v>0</v>
      </c>
      <c r="N29" s="194" t="s">
        <v>33</v>
      </c>
      <c r="O29" s="215">
        <f t="shared" si="3"/>
        <v>2</v>
      </c>
      <c r="P29" s="117">
        <f t="shared" si="0"/>
        <v>23</v>
      </c>
      <c r="Q29" s="195" t="s">
        <v>33</v>
      </c>
      <c r="R29" s="119">
        <f t="shared" si="1"/>
        <v>50</v>
      </c>
      <c r="S29" s="196">
        <v>11</v>
      </c>
      <c r="T29" s="195" t="s">
        <v>33</v>
      </c>
      <c r="U29" s="197">
        <v>25</v>
      </c>
      <c r="V29" s="196">
        <v>12</v>
      </c>
      <c r="W29" s="195" t="s">
        <v>33</v>
      </c>
      <c r="X29" s="197">
        <v>25</v>
      </c>
      <c r="Y29" s="198"/>
      <c r="Z29" s="198"/>
      <c r="AA29" s="196"/>
      <c r="AB29" s="195" t="s">
        <v>33</v>
      </c>
      <c r="AC29" s="199"/>
      <c r="AD29" s="177" t="s">
        <v>63</v>
      </c>
      <c r="AE29" s="178"/>
    </row>
    <row r="30" spans="1:31" ht="25.2" customHeight="1" x14ac:dyDescent="0.25">
      <c r="A30" s="179" t="s">
        <v>97</v>
      </c>
      <c r="B30" s="180" t="s">
        <v>55</v>
      </c>
      <c r="C30" s="390" t="str">
        <f>B4</f>
        <v>Schweriner</v>
      </c>
      <c r="D30" s="391"/>
      <c r="E30" s="200" t="s">
        <v>50</v>
      </c>
      <c r="F30" s="391" t="str">
        <f>B6</f>
        <v>Znojmo</v>
      </c>
      <c r="G30" s="391"/>
      <c r="H30" s="391"/>
      <c r="I30" s="391"/>
      <c r="J30" s="391"/>
      <c r="K30" s="391"/>
      <c r="L30" s="392"/>
      <c r="M30" s="214">
        <f t="shared" si="2"/>
        <v>2</v>
      </c>
      <c r="N30" s="194" t="s">
        <v>33</v>
      </c>
      <c r="O30" s="215">
        <f t="shared" si="3"/>
        <v>0</v>
      </c>
      <c r="P30" s="117">
        <f t="shared" si="0"/>
        <v>50</v>
      </c>
      <c r="Q30" s="195" t="s">
        <v>33</v>
      </c>
      <c r="R30" s="119">
        <f t="shared" si="1"/>
        <v>31</v>
      </c>
      <c r="S30" s="196">
        <v>25</v>
      </c>
      <c r="T30" s="195" t="s">
        <v>33</v>
      </c>
      <c r="U30" s="197">
        <v>17</v>
      </c>
      <c r="V30" s="196">
        <v>25</v>
      </c>
      <c r="W30" s="195" t="s">
        <v>33</v>
      </c>
      <c r="X30" s="197">
        <v>14</v>
      </c>
      <c r="Y30" s="198"/>
      <c r="Z30" s="198"/>
      <c r="AA30" s="196"/>
      <c r="AB30" s="195" t="s">
        <v>33</v>
      </c>
      <c r="AC30" s="199"/>
      <c r="AD30" s="177" t="s">
        <v>30</v>
      </c>
      <c r="AE30" s="178"/>
    </row>
    <row r="31" spans="1:31" ht="25.2" customHeight="1" x14ac:dyDescent="0.25">
      <c r="A31" s="179" t="s">
        <v>98</v>
      </c>
      <c r="B31" s="180" t="s">
        <v>99</v>
      </c>
      <c r="C31" s="393" t="str">
        <f>B8</f>
        <v>Skalica A</v>
      </c>
      <c r="D31" s="394"/>
      <c r="E31" s="193" t="s">
        <v>50</v>
      </c>
      <c r="F31" s="394" t="str">
        <f>B14</f>
        <v>Český Krumlov</v>
      </c>
      <c r="G31" s="394"/>
      <c r="H31" s="394"/>
      <c r="I31" s="394"/>
      <c r="J31" s="394"/>
      <c r="K31" s="394"/>
      <c r="L31" s="395"/>
      <c r="M31" s="214">
        <f t="shared" si="2"/>
        <v>0</v>
      </c>
      <c r="N31" s="194" t="s">
        <v>33</v>
      </c>
      <c r="O31" s="215">
        <f t="shared" si="3"/>
        <v>2</v>
      </c>
      <c r="P31" s="117">
        <f t="shared" si="0"/>
        <v>27</v>
      </c>
      <c r="Q31" s="195" t="s">
        <v>33</v>
      </c>
      <c r="R31" s="119">
        <f t="shared" si="1"/>
        <v>50</v>
      </c>
      <c r="S31" s="196">
        <v>14</v>
      </c>
      <c r="T31" s="195" t="s">
        <v>33</v>
      </c>
      <c r="U31" s="197">
        <v>25</v>
      </c>
      <c r="V31" s="196">
        <v>13</v>
      </c>
      <c r="W31" s="195" t="s">
        <v>33</v>
      </c>
      <c r="X31" s="197">
        <v>25</v>
      </c>
      <c r="Y31" s="198"/>
      <c r="Z31" s="198"/>
      <c r="AA31" s="196"/>
      <c r="AB31" s="195" t="s">
        <v>33</v>
      </c>
      <c r="AC31" s="199"/>
      <c r="AD31" s="177" t="s">
        <v>63</v>
      </c>
      <c r="AE31" s="178"/>
    </row>
    <row r="32" spans="1:31" ht="25.2" customHeight="1" thickBot="1" x14ac:dyDescent="0.3">
      <c r="A32" s="201" t="s">
        <v>100</v>
      </c>
      <c r="B32" s="202" t="s">
        <v>101</v>
      </c>
      <c r="C32" s="396" t="str">
        <f>B10</f>
        <v>Bratislava</v>
      </c>
      <c r="D32" s="397"/>
      <c r="E32" s="203" t="s">
        <v>50</v>
      </c>
      <c r="F32" s="397" t="str">
        <f>B12</f>
        <v>Kometa Praha</v>
      </c>
      <c r="G32" s="397"/>
      <c r="H32" s="397"/>
      <c r="I32" s="397"/>
      <c r="J32" s="397"/>
      <c r="K32" s="397"/>
      <c r="L32" s="398"/>
      <c r="M32" s="216">
        <f t="shared" si="2"/>
        <v>2</v>
      </c>
      <c r="N32" s="205" t="s">
        <v>33</v>
      </c>
      <c r="O32" s="217">
        <f t="shared" si="3"/>
        <v>1</v>
      </c>
      <c r="P32" s="156">
        <f t="shared" si="0"/>
        <v>56</v>
      </c>
      <c r="Q32" s="207" t="s">
        <v>33</v>
      </c>
      <c r="R32" s="155">
        <f t="shared" si="1"/>
        <v>48</v>
      </c>
      <c r="S32" s="208">
        <v>16</v>
      </c>
      <c r="T32" s="207" t="s">
        <v>33</v>
      </c>
      <c r="U32" s="209">
        <v>25</v>
      </c>
      <c r="V32" s="208">
        <v>25</v>
      </c>
      <c r="W32" s="207" t="s">
        <v>33</v>
      </c>
      <c r="X32" s="209">
        <v>15</v>
      </c>
      <c r="Y32" s="210"/>
      <c r="Z32" s="210"/>
      <c r="AA32" s="208">
        <v>15</v>
      </c>
      <c r="AB32" s="207" t="s">
        <v>33</v>
      </c>
      <c r="AC32" s="211">
        <v>8</v>
      </c>
      <c r="AD32" s="212" t="s">
        <v>58</v>
      </c>
      <c r="AE32" s="213"/>
    </row>
  </sheetData>
  <mergeCells count="84">
    <mergeCell ref="A1:AE1"/>
    <mergeCell ref="A2:C2"/>
    <mergeCell ref="D2:F3"/>
    <mergeCell ref="G2:I3"/>
    <mergeCell ref="J2:L3"/>
    <mergeCell ref="M2:O3"/>
    <mergeCell ref="P2:R3"/>
    <mergeCell ref="S2:U3"/>
    <mergeCell ref="V2:X3"/>
    <mergeCell ref="AA2:AC3"/>
    <mergeCell ref="AD6:AE7"/>
    <mergeCell ref="AD2:AE3"/>
    <mergeCell ref="A3:C3"/>
    <mergeCell ref="A4:A5"/>
    <mergeCell ref="B4:C5"/>
    <mergeCell ref="Y4:Y5"/>
    <mergeCell ref="Z4:Z5"/>
    <mergeCell ref="AA4:AC5"/>
    <mergeCell ref="AD4:AE5"/>
    <mergeCell ref="A6:A7"/>
    <mergeCell ref="B6:C7"/>
    <mergeCell ref="Y6:Y7"/>
    <mergeCell ref="Z6:Z7"/>
    <mergeCell ref="AA6:AC7"/>
    <mergeCell ref="AD10:AE11"/>
    <mergeCell ref="A8:A9"/>
    <mergeCell ref="B8:C9"/>
    <mergeCell ref="Y8:Y9"/>
    <mergeCell ref="Z8:Z9"/>
    <mergeCell ref="AA8:AC9"/>
    <mergeCell ref="AD8:AE9"/>
    <mergeCell ref="A10:A11"/>
    <mergeCell ref="B10:C11"/>
    <mergeCell ref="Y10:Y11"/>
    <mergeCell ref="Z10:Z11"/>
    <mergeCell ref="AA10:AC11"/>
    <mergeCell ref="AD14:AE15"/>
    <mergeCell ref="A12:A13"/>
    <mergeCell ref="B12:C13"/>
    <mergeCell ref="Y12:Y13"/>
    <mergeCell ref="Z12:Z13"/>
    <mergeCell ref="AA12:AC13"/>
    <mergeCell ref="AD12:AE13"/>
    <mergeCell ref="AA17:AC17"/>
    <mergeCell ref="A14:A15"/>
    <mergeCell ref="B14:C15"/>
    <mergeCell ref="Y14:Y15"/>
    <mergeCell ref="Z14:Z15"/>
    <mergeCell ref="AA14:AC15"/>
    <mergeCell ref="C17:L17"/>
    <mergeCell ref="M17:O17"/>
    <mergeCell ref="P17:R17"/>
    <mergeCell ref="S17:U17"/>
    <mergeCell ref="V17:X17"/>
    <mergeCell ref="C18:D18"/>
    <mergeCell ref="F18:L18"/>
    <mergeCell ref="C19:D19"/>
    <mergeCell ref="F19:L19"/>
    <mergeCell ref="C20:D20"/>
    <mergeCell ref="F20:L20"/>
    <mergeCell ref="C21:D21"/>
    <mergeCell ref="F21:L21"/>
    <mergeCell ref="C22:D22"/>
    <mergeCell ref="F22:L22"/>
    <mergeCell ref="C23:D23"/>
    <mergeCell ref="F23:L23"/>
    <mergeCell ref="C24:D24"/>
    <mergeCell ref="F24:L24"/>
    <mergeCell ref="C25:D25"/>
    <mergeCell ref="F25:L25"/>
    <mergeCell ref="C26:D26"/>
    <mergeCell ref="F26:L26"/>
    <mergeCell ref="C27:D27"/>
    <mergeCell ref="F27:L27"/>
    <mergeCell ref="C28:D28"/>
    <mergeCell ref="F28:L28"/>
    <mergeCell ref="C29:D29"/>
    <mergeCell ref="F29:L29"/>
    <mergeCell ref="C30:D30"/>
    <mergeCell ref="F30:L30"/>
    <mergeCell ref="C31:D31"/>
    <mergeCell ref="F31:L31"/>
    <mergeCell ref="C32:D32"/>
    <mergeCell ref="F32:L32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E32"/>
  <sheetViews>
    <sheetView topLeftCell="A13" zoomScale="75" zoomScaleNormal="75" workbookViewId="0">
      <selection activeCell="N38" sqref="N38"/>
    </sheetView>
  </sheetViews>
  <sheetFormatPr defaultColWidth="9.109375" defaultRowHeight="15.6" x14ac:dyDescent="0.25"/>
  <cols>
    <col min="1" max="1" width="3.5546875" style="105" customWidth="1"/>
    <col min="2" max="2" width="9" style="105" customWidth="1"/>
    <col min="3" max="3" width="14.33203125" style="105" customWidth="1"/>
    <col min="4" max="4" width="3.109375" style="105" customWidth="1"/>
    <col min="5" max="5" width="1.6640625" style="105" customWidth="1"/>
    <col min="6" max="7" width="3.109375" style="105" customWidth="1"/>
    <col min="8" max="8" width="1.6640625" style="105" customWidth="1"/>
    <col min="9" max="10" width="3.109375" style="105" customWidth="1"/>
    <col min="11" max="11" width="1.6640625" style="105" customWidth="1"/>
    <col min="12" max="13" width="3.109375" style="105" customWidth="1"/>
    <col min="14" max="14" width="1.88671875" style="105" customWidth="1"/>
    <col min="15" max="16" width="3.109375" style="105" customWidth="1"/>
    <col min="17" max="17" width="1.6640625" style="105" customWidth="1"/>
    <col min="18" max="19" width="3.109375" style="105" customWidth="1"/>
    <col min="20" max="20" width="1.6640625" style="105" customWidth="1"/>
    <col min="21" max="21" width="3.109375" style="105" customWidth="1"/>
    <col min="22" max="22" width="3.6640625" style="105" customWidth="1"/>
    <col min="23" max="23" width="1.6640625" style="105" customWidth="1"/>
    <col min="24" max="24" width="3.88671875" style="105" customWidth="1"/>
    <col min="25" max="26" width="3.88671875" style="105" hidden="1" customWidth="1"/>
    <col min="27" max="27" width="3.109375" style="105" customWidth="1"/>
    <col min="28" max="28" width="1.6640625" style="105" customWidth="1"/>
    <col min="29" max="29" width="3.109375" style="105" customWidth="1"/>
    <col min="30" max="31" width="4.5546875" style="105" customWidth="1"/>
    <col min="32" max="16384" width="9.109375" style="105"/>
  </cols>
  <sheetData>
    <row r="1" spans="1:31" s="103" customFormat="1" ht="19.2" customHeight="1" thickBot="1" x14ac:dyDescent="0.3">
      <c r="A1" s="449"/>
      <c r="B1" s="449"/>
      <c r="C1" s="449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49"/>
      <c r="W1" s="449"/>
      <c r="X1" s="449"/>
      <c r="Y1" s="449"/>
      <c r="Z1" s="449"/>
      <c r="AA1" s="449"/>
      <c r="AB1" s="449"/>
      <c r="AC1" s="449"/>
      <c r="AD1" s="449"/>
      <c r="AE1" s="449"/>
    </row>
    <row r="2" spans="1:31" ht="50.1" customHeight="1" x14ac:dyDescent="0.25">
      <c r="A2" s="479" t="s">
        <v>83</v>
      </c>
      <c r="B2" s="480"/>
      <c r="C2" s="480"/>
      <c r="D2" s="481" t="str">
        <f>B4</f>
        <v>České Budějovice</v>
      </c>
      <c r="E2" s="482"/>
      <c r="F2" s="483"/>
      <c r="G2" s="454" t="str">
        <f>B6</f>
        <v>Krnov</v>
      </c>
      <c r="H2" s="454"/>
      <c r="I2" s="454"/>
      <c r="J2" s="454" t="str">
        <f>B8</f>
        <v>Přerov D</v>
      </c>
      <c r="K2" s="454"/>
      <c r="L2" s="454"/>
      <c r="M2" s="454" t="str">
        <f>B10</f>
        <v>Česká Třebová</v>
      </c>
      <c r="N2" s="454"/>
      <c r="O2" s="454"/>
      <c r="P2" s="454" t="str">
        <f>B12</f>
        <v>Olomouc</v>
      </c>
      <c r="Q2" s="454"/>
      <c r="R2" s="454"/>
      <c r="S2" s="454" t="str">
        <f>B14</f>
        <v>Přerov C</v>
      </c>
      <c r="T2" s="454"/>
      <c r="U2" s="457"/>
      <c r="V2" s="459" t="s">
        <v>25</v>
      </c>
      <c r="W2" s="436"/>
      <c r="X2" s="436"/>
      <c r="Y2" s="104"/>
      <c r="Z2" s="104"/>
      <c r="AA2" s="436" t="s">
        <v>26</v>
      </c>
      <c r="AB2" s="436"/>
      <c r="AC2" s="436"/>
      <c r="AD2" s="436" t="s">
        <v>27</v>
      </c>
      <c r="AE2" s="437"/>
    </row>
    <row r="3" spans="1:31" ht="58.2" customHeight="1" thickBot="1" x14ac:dyDescent="0.3">
      <c r="A3" s="473" t="s">
        <v>63</v>
      </c>
      <c r="B3" s="474"/>
      <c r="C3" s="474"/>
      <c r="D3" s="484"/>
      <c r="E3" s="485"/>
      <c r="F3" s="48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8"/>
      <c r="V3" s="460"/>
      <c r="W3" s="438"/>
      <c r="X3" s="438"/>
      <c r="Y3" s="106"/>
      <c r="Z3" s="106"/>
      <c r="AA3" s="438"/>
      <c r="AB3" s="438"/>
      <c r="AC3" s="438"/>
      <c r="AD3" s="438"/>
      <c r="AE3" s="439"/>
    </row>
    <row r="4" spans="1:31" ht="25.2" customHeight="1" x14ac:dyDescent="0.25">
      <c r="A4" s="442" t="s">
        <v>31</v>
      </c>
      <c r="B4" s="475" t="str">
        <f>Rozlosování!D4</f>
        <v>České Budějovice</v>
      </c>
      <c r="C4" s="476"/>
      <c r="D4" s="107"/>
      <c r="E4" s="108"/>
      <c r="F4" s="108"/>
      <c r="G4" s="109">
        <f>M30</f>
        <v>2</v>
      </c>
      <c r="H4" s="110" t="s">
        <v>33</v>
      </c>
      <c r="I4" s="111">
        <f>O30</f>
        <v>0</v>
      </c>
      <c r="J4" s="109">
        <f>O27</f>
        <v>1</v>
      </c>
      <c r="K4" s="110" t="s">
        <v>33</v>
      </c>
      <c r="L4" s="111">
        <f>M27</f>
        <v>2</v>
      </c>
      <c r="M4" s="110">
        <f>M24</f>
        <v>1</v>
      </c>
      <c r="N4" s="110" t="s">
        <v>33</v>
      </c>
      <c r="O4" s="110">
        <f>O24</f>
        <v>2</v>
      </c>
      <c r="P4" s="109">
        <f>O21</f>
        <v>2</v>
      </c>
      <c r="Q4" s="110" t="s">
        <v>33</v>
      </c>
      <c r="R4" s="111">
        <f>M21</f>
        <v>0</v>
      </c>
      <c r="S4" s="109">
        <f>M18</f>
        <v>2</v>
      </c>
      <c r="T4" s="110" t="s">
        <v>33</v>
      </c>
      <c r="U4" s="110">
        <f>O18</f>
        <v>0</v>
      </c>
      <c r="V4" s="112">
        <f>SUM(G4,J4,M4,P4,S4)</f>
        <v>8</v>
      </c>
      <c r="W4" s="113" t="s">
        <v>33</v>
      </c>
      <c r="X4" s="114">
        <f>SUM(I4,L4,O4,R4,U4)</f>
        <v>4</v>
      </c>
      <c r="Y4" s="421">
        <f>V5/X5</f>
        <v>1.1698113207547169</v>
      </c>
      <c r="Z4" s="421">
        <f>AA4+Y4</f>
        <v>12.169811320754716</v>
      </c>
      <c r="AA4" s="446">
        <f>IF(J4-L4=2,3,IF(J4&gt;L4,2,IF(L4-J4=1,1,0)))+IF(M4-O4=2,3,IF(M4&gt;O4,2,IF(O4-M4=1,1,0)))+IF(G4-I4=2,3,IF(G4&gt;I4,2,IF(I4-G4=1,1,0)))+IF(P4-R4=2,3,IF(P4&gt;R4,2,IF(R4-P4=1,1,0)))+IF(S4-U4=2,3,IF(S4&gt;U4,2,IF(U4-S4=1,1,0)))</f>
        <v>11</v>
      </c>
      <c r="AB4" s="446"/>
      <c r="AC4" s="446"/>
      <c r="AD4" s="469" t="str">
        <f>ROMAN(RANK(Z4,Z4:Z15))</f>
        <v>III</v>
      </c>
      <c r="AE4" s="470"/>
    </row>
    <row r="5" spans="1:31" ht="25.2" customHeight="1" thickBot="1" x14ac:dyDescent="0.3">
      <c r="A5" s="429"/>
      <c r="B5" s="477"/>
      <c r="C5" s="478"/>
      <c r="D5" s="115"/>
      <c r="E5" s="116"/>
      <c r="F5" s="116"/>
      <c r="G5" s="117">
        <f>P30</f>
        <v>50</v>
      </c>
      <c r="H5" s="118" t="s">
        <v>33</v>
      </c>
      <c r="I5" s="119">
        <f>R30</f>
        <v>35</v>
      </c>
      <c r="J5" s="117">
        <f>R27</f>
        <v>51</v>
      </c>
      <c r="K5" s="118" t="s">
        <v>33</v>
      </c>
      <c r="L5" s="119">
        <f>P27</f>
        <v>64</v>
      </c>
      <c r="M5" s="118">
        <f>P24</f>
        <v>47</v>
      </c>
      <c r="N5" s="118" t="s">
        <v>33</v>
      </c>
      <c r="O5" s="118">
        <f>R24</f>
        <v>64</v>
      </c>
      <c r="P5" s="117">
        <f>R21</f>
        <v>50</v>
      </c>
      <c r="Q5" s="118" t="s">
        <v>33</v>
      </c>
      <c r="R5" s="119">
        <f>P21</f>
        <v>24</v>
      </c>
      <c r="S5" s="117">
        <f>P18</f>
        <v>50</v>
      </c>
      <c r="T5" s="118" t="s">
        <v>33</v>
      </c>
      <c r="U5" s="118">
        <f>R18</f>
        <v>25</v>
      </c>
      <c r="V5" s="120">
        <f>SUM(G5,J5,M5,P5,S5)</f>
        <v>248</v>
      </c>
      <c r="W5" s="121" t="s">
        <v>33</v>
      </c>
      <c r="X5" s="121">
        <f>SUM(I5,L5,O5,R5,U5)</f>
        <v>212</v>
      </c>
      <c r="Y5" s="432"/>
      <c r="Z5" s="432"/>
      <c r="AA5" s="433"/>
      <c r="AB5" s="433"/>
      <c r="AC5" s="433"/>
      <c r="AD5" s="465"/>
      <c r="AE5" s="466"/>
    </row>
    <row r="6" spans="1:31" ht="25.2" customHeight="1" x14ac:dyDescent="0.25">
      <c r="A6" s="415" t="s">
        <v>34</v>
      </c>
      <c r="B6" s="417" t="str">
        <f>Rozlosování!D14</f>
        <v>Krnov</v>
      </c>
      <c r="C6" s="418"/>
      <c r="D6" s="122">
        <f>I4</f>
        <v>0</v>
      </c>
      <c r="E6" s="123" t="s">
        <v>33</v>
      </c>
      <c r="F6" s="124">
        <f>G4</f>
        <v>2</v>
      </c>
      <c r="G6" s="116"/>
      <c r="H6" s="116"/>
      <c r="I6" s="116"/>
      <c r="J6" s="125">
        <f>M23</f>
        <v>1</v>
      </c>
      <c r="K6" s="123" t="s">
        <v>33</v>
      </c>
      <c r="L6" s="124">
        <f>O23</f>
        <v>2</v>
      </c>
      <c r="M6" s="123">
        <f>O28</f>
        <v>0</v>
      </c>
      <c r="N6" s="123" t="s">
        <v>33</v>
      </c>
      <c r="O6" s="123">
        <f>M28</f>
        <v>2</v>
      </c>
      <c r="P6" s="125">
        <f>M19</f>
        <v>2</v>
      </c>
      <c r="Q6" s="123" t="s">
        <v>33</v>
      </c>
      <c r="R6" s="124">
        <f>O19</f>
        <v>0</v>
      </c>
      <c r="S6" s="125">
        <f>O26</f>
        <v>2</v>
      </c>
      <c r="T6" s="123" t="s">
        <v>33</v>
      </c>
      <c r="U6" s="123">
        <f>M26</f>
        <v>0</v>
      </c>
      <c r="V6" s="126">
        <f>SUM(D6,J6,M6,P6,S6)</f>
        <v>5</v>
      </c>
      <c r="W6" s="127" t="s">
        <v>33</v>
      </c>
      <c r="X6" s="127">
        <f>SUM(F6,L6,O6,R6,U6)</f>
        <v>6</v>
      </c>
      <c r="Y6" s="421">
        <f>V7/X7</f>
        <v>1.1428571428571428</v>
      </c>
      <c r="Z6" s="421">
        <f>AA6+Y6</f>
        <v>8.1428571428571423</v>
      </c>
      <c r="AA6" s="423">
        <f>IF(J6-L6=2,3,IF(J6&gt;L6,2,IF(L6-J6=1,1,0)))+IF(M6-O6=2,3,IF(M6&gt;O6,2,IF(O6-M6=1,1,0)))+IF(D6-F6=2,3,IF(D6&gt;F6,2,IF(F6-D6=1,1,0)))+IF(P6-R6=2,3,IF(P6&gt;R6,2,IF(R6-P6=1,1,0)))+IF(S6-U6=2,3,IF(S6&gt;U6,2,IF(U6-S6=1,1,0)))</f>
        <v>7</v>
      </c>
      <c r="AB6" s="423"/>
      <c r="AC6" s="423"/>
      <c r="AD6" s="465" t="str">
        <f>ROMAN(RANK(Z6,Z4:Z15))</f>
        <v>IV</v>
      </c>
      <c r="AE6" s="466"/>
    </row>
    <row r="7" spans="1:31" ht="25.2" customHeight="1" thickBot="1" x14ac:dyDescent="0.3">
      <c r="A7" s="429"/>
      <c r="B7" s="430"/>
      <c r="C7" s="431"/>
      <c r="D7" s="128">
        <f>I5</f>
        <v>35</v>
      </c>
      <c r="E7" s="118" t="s">
        <v>33</v>
      </c>
      <c r="F7" s="119">
        <f>G5</f>
        <v>50</v>
      </c>
      <c r="G7" s="129"/>
      <c r="H7" s="129"/>
      <c r="I7" s="129"/>
      <c r="J7" s="117">
        <f>P23</f>
        <v>58</v>
      </c>
      <c r="K7" s="118" t="s">
        <v>33</v>
      </c>
      <c r="L7" s="119">
        <f>R23</f>
        <v>54</v>
      </c>
      <c r="M7" s="118">
        <f>R28</f>
        <v>39</v>
      </c>
      <c r="N7" s="118" t="s">
        <v>33</v>
      </c>
      <c r="O7" s="118">
        <f>P28</f>
        <v>50</v>
      </c>
      <c r="P7" s="117">
        <f>P19</f>
        <v>50</v>
      </c>
      <c r="Q7" s="118" t="s">
        <v>33</v>
      </c>
      <c r="R7" s="119">
        <f>R19</f>
        <v>28</v>
      </c>
      <c r="S7" s="117">
        <f>R26</f>
        <v>50</v>
      </c>
      <c r="T7" s="118" t="s">
        <v>33</v>
      </c>
      <c r="U7" s="118">
        <f>P26</f>
        <v>21</v>
      </c>
      <c r="V7" s="130">
        <f>SUM(D7,J7,M7,P7,S7)</f>
        <v>232</v>
      </c>
      <c r="W7" s="131" t="s">
        <v>33</v>
      </c>
      <c r="X7" s="131">
        <f>SUM(F7,L7,O7,R7,U7)</f>
        <v>203</v>
      </c>
      <c r="Y7" s="432"/>
      <c r="Z7" s="432"/>
      <c r="AA7" s="433"/>
      <c r="AB7" s="433"/>
      <c r="AC7" s="433"/>
      <c r="AD7" s="465"/>
      <c r="AE7" s="466"/>
    </row>
    <row r="8" spans="1:31" ht="25.2" customHeight="1" x14ac:dyDescent="0.25">
      <c r="A8" s="415" t="s">
        <v>36</v>
      </c>
      <c r="B8" s="417" t="str">
        <f>Rozlosování!D24</f>
        <v>Přerov D</v>
      </c>
      <c r="C8" s="418"/>
      <c r="D8" s="122">
        <f>L4</f>
        <v>2</v>
      </c>
      <c r="E8" s="123" t="s">
        <v>33</v>
      </c>
      <c r="F8" s="124">
        <f>J4</f>
        <v>1</v>
      </c>
      <c r="G8" s="125">
        <f>L6</f>
        <v>2</v>
      </c>
      <c r="H8" s="123" t="s">
        <v>33</v>
      </c>
      <c r="I8" s="124">
        <f>J6</f>
        <v>1</v>
      </c>
      <c r="J8" s="132"/>
      <c r="K8" s="133"/>
      <c r="L8" s="134"/>
      <c r="M8" s="135">
        <f>M20</f>
        <v>2</v>
      </c>
      <c r="N8" s="123" t="s">
        <v>33</v>
      </c>
      <c r="O8" s="135">
        <f>O20</f>
        <v>0</v>
      </c>
      <c r="P8" s="125">
        <f>O25</f>
        <v>2</v>
      </c>
      <c r="Q8" s="123" t="s">
        <v>33</v>
      </c>
      <c r="R8" s="123">
        <f>M25</f>
        <v>0</v>
      </c>
      <c r="S8" s="125">
        <f>M31</f>
        <v>2</v>
      </c>
      <c r="T8" s="123" t="s">
        <v>33</v>
      </c>
      <c r="U8" s="123">
        <f>O31</f>
        <v>0</v>
      </c>
      <c r="V8" s="122">
        <f>SUM(D8,G8,M8,P8,S8)</f>
        <v>10</v>
      </c>
      <c r="W8" s="136" t="s">
        <v>33</v>
      </c>
      <c r="X8" s="136">
        <f>SUM(I8,F8,O8,R8,U8)</f>
        <v>2</v>
      </c>
      <c r="Y8" s="421">
        <f>V9/X9</f>
        <v>1.3958333333333333</v>
      </c>
      <c r="Z8" s="421">
        <f>AA8+Y8</f>
        <v>14.395833333333334</v>
      </c>
      <c r="AA8" s="423">
        <f>IF(G8-I8=2,3,IF(G8&gt;I8,2,IF(I8-G8=1,1,0)))+IF(M8-O8=2,3,IF(M8&gt;O8,2,IF(O8-M8=1,1,0)))+IF(D8-F8=2,3,IF(D8&gt;F8,2,IF(F8-D8=1,1,0)))+IF(P8-R8=2,3,IF(P8&gt;R8,2,IF(R8-P8=1,1,0)))+IF(S8-U8=2,3,IF(S8&gt;U8,2,IF(U8-S8=1,1,0)))</f>
        <v>13</v>
      </c>
      <c r="AB8" s="423"/>
      <c r="AC8" s="423"/>
      <c r="AD8" s="465" t="str">
        <f>ROMAN(RANK(Z8,Z4:Z15))</f>
        <v>I</v>
      </c>
      <c r="AE8" s="466"/>
    </row>
    <row r="9" spans="1:31" ht="25.2" customHeight="1" thickBot="1" x14ac:dyDescent="0.3">
      <c r="A9" s="429"/>
      <c r="B9" s="430"/>
      <c r="C9" s="431"/>
      <c r="D9" s="128">
        <f>L5</f>
        <v>64</v>
      </c>
      <c r="E9" s="118" t="s">
        <v>33</v>
      </c>
      <c r="F9" s="119">
        <f>J5</f>
        <v>51</v>
      </c>
      <c r="G9" s="117">
        <f>L7</f>
        <v>54</v>
      </c>
      <c r="H9" s="118" t="s">
        <v>33</v>
      </c>
      <c r="I9" s="119">
        <f>J7</f>
        <v>58</v>
      </c>
      <c r="J9" s="137"/>
      <c r="K9" s="138"/>
      <c r="L9" s="139"/>
      <c r="M9" s="140">
        <f>P20</f>
        <v>50</v>
      </c>
      <c r="N9" s="118" t="s">
        <v>33</v>
      </c>
      <c r="O9" s="140">
        <f>R20</f>
        <v>32</v>
      </c>
      <c r="P9" s="117">
        <f>R25</f>
        <v>50</v>
      </c>
      <c r="Q9" s="118" t="s">
        <v>33</v>
      </c>
      <c r="R9" s="119">
        <f>P25</f>
        <v>29</v>
      </c>
      <c r="S9" s="117">
        <f>P31</f>
        <v>50</v>
      </c>
      <c r="T9" s="118" t="s">
        <v>33</v>
      </c>
      <c r="U9" s="118">
        <f>R31</f>
        <v>22</v>
      </c>
      <c r="V9" s="120">
        <f>SUM(D9,G9,M9,P9,S9)</f>
        <v>268</v>
      </c>
      <c r="W9" s="121" t="s">
        <v>33</v>
      </c>
      <c r="X9" s="121">
        <f>SUM(I9,F9,O9,R9,U9)</f>
        <v>192</v>
      </c>
      <c r="Y9" s="432"/>
      <c r="Z9" s="432"/>
      <c r="AA9" s="433"/>
      <c r="AB9" s="433"/>
      <c r="AC9" s="433"/>
      <c r="AD9" s="465"/>
      <c r="AE9" s="466"/>
    </row>
    <row r="10" spans="1:31" ht="25.2" customHeight="1" x14ac:dyDescent="0.25">
      <c r="A10" s="415" t="s">
        <v>38</v>
      </c>
      <c r="B10" s="417" t="str">
        <f>Rozlosování!D25</f>
        <v>Česká Třebová</v>
      </c>
      <c r="C10" s="418"/>
      <c r="D10" s="141">
        <f>O4</f>
        <v>2</v>
      </c>
      <c r="E10" s="123" t="s">
        <v>33</v>
      </c>
      <c r="F10" s="142">
        <f>M4</f>
        <v>1</v>
      </c>
      <c r="G10" s="143">
        <f>O6</f>
        <v>2</v>
      </c>
      <c r="H10" s="123" t="s">
        <v>33</v>
      </c>
      <c r="I10" s="142">
        <f>M6</f>
        <v>0</v>
      </c>
      <c r="J10" s="135">
        <f>O8</f>
        <v>0</v>
      </c>
      <c r="K10" s="123" t="s">
        <v>33</v>
      </c>
      <c r="L10" s="135">
        <f>M8</f>
        <v>2</v>
      </c>
      <c r="M10" s="144"/>
      <c r="N10" s="145"/>
      <c r="O10" s="146"/>
      <c r="P10" s="147">
        <f>M32</f>
        <v>2</v>
      </c>
      <c r="Q10" s="123" t="s">
        <v>33</v>
      </c>
      <c r="R10" s="147">
        <f>O32</f>
        <v>0</v>
      </c>
      <c r="S10" s="143">
        <f>O22</f>
        <v>2</v>
      </c>
      <c r="T10" s="123" t="s">
        <v>33</v>
      </c>
      <c r="U10" s="147">
        <f>M22</f>
        <v>0</v>
      </c>
      <c r="V10" s="126">
        <f>SUM(D10,J10,G10,P10,S10)</f>
        <v>8</v>
      </c>
      <c r="W10" s="136" t="s">
        <v>33</v>
      </c>
      <c r="X10" s="127">
        <f>SUM(I10,L10,F10,R10,U10)</f>
        <v>3</v>
      </c>
      <c r="Y10" s="421">
        <f>V11/X11</f>
        <v>1.3820224719101124</v>
      </c>
      <c r="Z10" s="421">
        <f>AA10+Y10</f>
        <v>12.382022471910112</v>
      </c>
      <c r="AA10" s="423">
        <f>IF(G10-I10=2,3,IF(G10&gt;I10,2,IF(I10-G10=1,1,0)))+IF(J10-L10=2,3,IF(J10&gt;L10,2,IF(L10-J10=1,1,0)))+IF(D10-F10=2,3,IF(D10&gt;F10,2,IF(F10-D10=1,1,0)))+IF(P10-R10=2,3,IF(P10&gt;R10,2,IF(R10-P10=1,1,0)))+IF(S10-U10=2,3,IF(S10&gt;U10,2,IF(U10-S10=1,1,0)))</f>
        <v>11</v>
      </c>
      <c r="AB10" s="423"/>
      <c r="AC10" s="423"/>
      <c r="AD10" s="465" t="str">
        <f>ROMAN(RANK(Z10,Z4:Z15))</f>
        <v>II</v>
      </c>
      <c r="AE10" s="466"/>
    </row>
    <row r="11" spans="1:31" ht="25.2" customHeight="1" thickBot="1" x14ac:dyDescent="0.3">
      <c r="A11" s="429"/>
      <c r="B11" s="430"/>
      <c r="C11" s="431"/>
      <c r="D11" s="148">
        <f>O5</f>
        <v>64</v>
      </c>
      <c r="E11" s="118" t="s">
        <v>33</v>
      </c>
      <c r="F11" s="149">
        <f>M5</f>
        <v>47</v>
      </c>
      <c r="G11" s="150">
        <f>O7</f>
        <v>50</v>
      </c>
      <c r="H11" s="118" t="s">
        <v>33</v>
      </c>
      <c r="I11" s="149">
        <f>M7</f>
        <v>39</v>
      </c>
      <c r="J11" s="140">
        <f>O9</f>
        <v>32</v>
      </c>
      <c r="K11" s="118" t="s">
        <v>33</v>
      </c>
      <c r="L11" s="140">
        <f>M9</f>
        <v>50</v>
      </c>
      <c r="M11" s="137"/>
      <c r="N11" s="138"/>
      <c r="O11" s="139"/>
      <c r="P11" s="151">
        <f>P32</f>
        <v>50</v>
      </c>
      <c r="Q11" s="118" t="s">
        <v>33</v>
      </c>
      <c r="R11" s="151">
        <f>R32</f>
        <v>19</v>
      </c>
      <c r="S11" s="150">
        <f>R22</f>
        <v>50</v>
      </c>
      <c r="T11" s="118" t="s">
        <v>33</v>
      </c>
      <c r="U11" s="151">
        <f>P22</f>
        <v>23</v>
      </c>
      <c r="V11" s="130">
        <f>SUM(D11,J11,G11,P11,S11)</f>
        <v>246</v>
      </c>
      <c r="W11" s="121" t="s">
        <v>33</v>
      </c>
      <c r="X11" s="131">
        <f>SUM(I11,L11,F11,R11,U11)</f>
        <v>178</v>
      </c>
      <c r="Y11" s="432"/>
      <c r="Z11" s="432"/>
      <c r="AA11" s="433"/>
      <c r="AB11" s="433"/>
      <c r="AC11" s="433"/>
      <c r="AD11" s="465"/>
      <c r="AE11" s="466"/>
    </row>
    <row r="12" spans="1:31" ht="25.2" customHeight="1" x14ac:dyDescent="0.25">
      <c r="A12" s="415" t="s">
        <v>54</v>
      </c>
      <c r="B12" s="417" t="str">
        <f>Rozlosování!D15</f>
        <v>Olomouc</v>
      </c>
      <c r="C12" s="418"/>
      <c r="D12" s="122">
        <f>R4</f>
        <v>0</v>
      </c>
      <c r="E12" s="123" t="s">
        <v>33</v>
      </c>
      <c r="F12" s="124">
        <f>P4</f>
        <v>2</v>
      </c>
      <c r="G12" s="125">
        <f>R6</f>
        <v>0</v>
      </c>
      <c r="H12" s="123" t="s">
        <v>33</v>
      </c>
      <c r="I12" s="124">
        <f>P6</f>
        <v>2</v>
      </c>
      <c r="J12" s="125">
        <f>R8</f>
        <v>0</v>
      </c>
      <c r="K12" s="123" t="s">
        <v>33</v>
      </c>
      <c r="L12" s="124">
        <f>P8</f>
        <v>2</v>
      </c>
      <c r="M12" s="147">
        <f>R10</f>
        <v>0</v>
      </c>
      <c r="N12" s="123" t="s">
        <v>33</v>
      </c>
      <c r="O12" s="147">
        <f>P10</f>
        <v>2</v>
      </c>
      <c r="P12" s="132"/>
      <c r="Q12" s="133"/>
      <c r="R12" s="134"/>
      <c r="S12" s="125">
        <f>M29</f>
        <v>2</v>
      </c>
      <c r="T12" s="123" t="s">
        <v>33</v>
      </c>
      <c r="U12" s="123">
        <f>O29</f>
        <v>0</v>
      </c>
      <c r="V12" s="152">
        <f>SUM(D12,J12,M12,G12,S12)</f>
        <v>2</v>
      </c>
      <c r="W12" s="136" t="s">
        <v>33</v>
      </c>
      <c r="X12" s="136">
        <f>SUM(I12,L12,O12,F12,U12)</f>
        <v>8</v>
      </c>
      <c r="Y12" s="421">
        <f>V13/X13</f>
        <v>0.62139917695473246</v>
      </c>
      <c r="Z12" s="421">
        <f>AA12+Y12</f>
        <v>3.6213991769547325</v>
      </c>
      <c r="AA12" s="423">
        <f>IF(J12-L12=2,3,IF(J12&gt;L12,2,IF(L12-J12=1,1,0)))+IF(M12-O12=2,3,IF(M12&gt;O12,2,IF(O12-M12=1,1,0)))+IF(D12-F12=2,3,IF(D12&gt;F12,2,IF(F12-D12=1,1,0)))+IF(G12-I12=2,3,IF(G12&gt;I12,2,IF(I12-G12=1,1,0)))+IF(S12-U12=2,3,IF(S12&gt;U12,2,IF(U12-S12=1,1,0)))</f>
        <v>3</v>
      </c>
      <c r="AB12" s="423"/>
      <c r="AC12" s="423"/>
      <c r="AD12" s="465" t="str">
        <f>ROMAN(RANK(Z12,Z4:Z15))</f>
        <v>V</v>
      </c>
      <c r="AE12" s="466"/>
    </row>
    <row r="13" spans="1:31" ht="25.2" customHeight="1" thickBot="1" x14ac:dyDescent="0.3">
      <c r="A13" s="429"/>
      <c r="B13" s="430"/>
      <c r="C13" s="431"/>
      <c r="D13" s="128">
        <f>R5</f>
        <v>24</v>
      </c>
      <c r="E13" s="118" t="s">
        <v>33</v>
      </c>
      <c r="F13" s="119">
        <f>P5</f>
        <v>50</v>
      </c>
      <c r="G13" s="117">
        <f>R7</f>
        <v>28</v>
      </c>
      <c r="H13" s="118" t="s">
        <v>33</v>
      </c>
      <c r="I13" s="119">
        <f>P7</f>
        <v>50</v>
      </c>
      <c r="J13" s="117">
        <f>R9</f>
        <v>29</v>
      </c>
      <c r="K13" s="118" t="s">
        <v>33</v>
      </c>
      <c r="L13" s="119">
        <f>P9</f>
        <v>50</v>
      </c>
      <c r="M13" s="151">
        <f>R11</f>
        <v>19</v>
      </c>
      <c r="N13" s="118" t="s">
        <v>33</v>
      </c>
      <c r="O13" s="151">
        <f>P11</f>
        <v>50</v>
      </c>
      <c r="P13" s="137"/>
      <c r="Q13" s="138"/>
      <c r="R13" s="139"/>
      <c r="S13" s="117">
        <f>P29</f>
        <v>51</v>
      </c>
      <c r="T13" s="118" t="s">
        <v>33</v>
      </c>
      <c r="U13" s="118">
        <f>R29</f>
        <v>43</v>
      </c>
      <c r="V13" s="120">
        <f>SUM(D13,J13,M13,G13,S13)</f>
        <v>151</v>
      </c>
      <c r="W13" s="121" t="s">
        <v>33</v>
      </c>
      <c r="X13" s="121">
        <f>SUM(I13,L13,O13,F13,U13)</f>
        <v>243</v>
      </c>
      <c r="Y13" s="432"/>
      <c r="Z13" s="432"/>
      <c r="AA13" s="433"/>
      <c r="AB13" s="433"/>
      <c r="AC13" s="433"/>
      <c r="AD13" s="465"/>
      <c r="AE13" s="466"/>
    </row>
    <row r="14" spans="1:31" ht="25.2" customHeight="1" x14ac:dyDescent="0.25">
      <c r="A14" s="415" t="s">
        <v>56</v>
      </c>
      <c r="B14" s="417" t="str">
        <f>Rozlosování!D5</f>
        <v>Přerov C</v>
      </c>
      <c r="C14" s="418"/>
      <c r="D14" s="122">
        <f>U4</f>
        <v>0</v>
      </c>
      <c r="E14" s="123" t="s">
        <v>33</v>
      </c>
      <c r="F14" s="124">
        <f>S4</f>
        <v>2</v>
      </c>
      <c r="G14" s="125">
        <f>U6</f>
        <v>0</v>
      </c>
      <c r="H14" s="123" t="s">
        <v>33</v>
      </c>
      <c r="I14" s="124">
        <f>S6</f>
        <v>2</v>
      </c>
      <c r="J14" s="125">
        <f>U8</f>
        <v>0</v>
      </c>
      <c r="K14" s="123" t="s">
        <v>33</v>
      </c>
      <c r="L14" s="124">
        <f>S8</f>
        <v>2</v>
      </c>
      <c r="M14" s="123">
        <f>U10</f>
        <v>0</v>
      </c>
      <c r="N14" s="123" t="s">
        <v>33</v>
      </c>
      <c r="O14" s="123">
        <f>S10</f>
        <v>2</v>
      </c>
      <c r="P14" s="125">
        <f>U12</f>
        <v>0</v>
      </c>
      <c r="Q14" s="123" t="s">
        <v>33</v>
      </c>
      <c r="R14" s="124">
        <f>S12</f>
        <v>2</v>
      </c>
      <c r="S14" s="116"/>
      <c r="T14" s="116"/>
      <c r="U14" s="116"/>
      <c r="V14" s="152">
        <f>SUM(D14,J14,M14,P14,G14)</f>
        <v>0</v>
      </c>
      <c r="W14" s="136" t="s">
        <v>33</v>
      </c>
      <c r="X14" s="123">
        <f>SUM(I14,L14,O14,R14,F14)</f>
        <v>10</v>
      </c>
      <c r="Y14" s="421">
        <f>V15/X15</f>
        <v>0.53386454183266929</v>
      </c>
      <c r="Z14" s="421">
        <f>AA14+Y14</f>
        <v>0.53386454183266929</v>
      </c>
      <c r="AA14" s="423">
        <f>IF(J14-L14=2,3,IF(J14&gt;L14,2,IF(L14-J14=1,1,0)))+IF(M14-O14=2,3,IF(M14&gt;O14,2,IF(O14-M14=1,1,0)))+IF(D14-F14=2,3,IF(D14&gt;F14,2,IF(F14-D14=1,1,0)))+IF(P14-R14=2,3,IF(P14&gt;R14,2,IF(R14-P14=1,1,0)))+IF(G14-I14=2,3,IF(G14&gt;I14,2,IF(I14-G14=1,1,0)))</f>
        <v>0</v>
      </c>
      <c r="AB14" s="423"/>
      <c r="AC14" s="423"/>
      <c r="AD14" s="461" t="str">
        <f>ROMAN(RANK(Z14,Z4:Z15))</f>
        <v>VI</v>
      </c>
      <c r="AE14" s="462"/>
    </row>
    <row r="15" spans="1:31" ht="25.2" customHeight="1" thickBot="1" x14ac:dyDescent="0.3">
      <c r="A15" s="416"/>
      <c r="B15" s="419"/>
      <c r="C15" s="420"/>
      <c r="D15" s="153">
        <f>U5</f>
        <v>25</v>
      </c>
      <c r="E15" s="154" t="s">
        <v>33</v>
      </c>
      <c r="F15" s="155">
        <f>S5</f>
        <v>50</v>
      </c>
      <c r="G15" s="156">
        <f>U7</f>
        <v>21</v>
      </c>
      <c r="H15" s="154" t="s">
        <v>33</v>
      </c>
      <c r="I15" s="155">
        <f>S7</f>
        <v>50</v>
      </c>
      <c r="J15" s="156">
        <f>U9</f>
        <v>22</v>
      </c>
      <c r="K15" s="154" t="s">
        <v>33</v>
      </c>
      <c r="L15" s="155">
        <f>S9</f>
        <v>50</v>
      </c>
      <c r="M15" s="154">
        <f>U11</f>
        <v>23</v>
      </c>
      <c r="N15" s="154" t="s">
        <v>33</v>
      </c>
      <c r="O15" s="154">
        <f>S11</f>
        <v>50</v>
      </c>
      <c r="P15" s="156">
        <f>U13</f>
        <v>43</v>
      </c>
      <c r="Q15" s="154" t="s">
        <v>33</v>
      </c>
      <c r="R15" s="155">
        <f>S13</f>
        <v>51</v>
      </c>
      <c r="S15" s="157"/>
      <c r="T15" s="157"/>
      <c r="U15" s="157"/>
      <c r="V15" s="158">
        <f>SUM(D15,J15,M15,P15,G15)</f>
        <v>134</v>
      </c>
      <c r="W15" s="159" t="s">
        <v>33</v>
      </c>
      <c r="X15" s="159">
        <f>SUM(I15,L15,O15,R15,F15)</f>
        <v>251</v>
      </c>
      <c r="Y15" s="422"/>
      <c r="Z15" s="422"/>
      <c r="AA15" s="424"/>
      <c r="AB15" s="424"/>
      <c r="AC15" s="424"/>
      <c r="AD15" s="463"/>
      <c r="AE15" s="464"/>
    </row>
    <row r="16" spans="1:31" ht="2.85" customHeight="1" thickBot="1" x14ac:dyDescent="0.3"/>
    <row r="17" spans="1:31" ht="30" customHeight="1" thickBot="1" x14ac:dyDescent="0.3">
      <c r="A17" s="160"/>
      <c r="B17" s="161" t="s">
        <v>40</v>
      </c>
      <c r="C17" s="408" t="s">
        <v>41</v>
      </c>
      <c r="D17" s="409"/>
      <c r="E17" s="409"/>
      <c r="F17" s="409"/>
      <c r="G17" s="409"/>
      <c r="H17" s="409"/>
      <c r="I17" s="409"/>
      <c r="J17" s="409"/>
      <c r="K17" s="409"/>
      <c r="L17" s="410"/>
      <c r="M17" s="411" t="s">
        <v>42</v>
      </c>
      <c r="N17" s="412"/>
      <c r="O17" s="412"/>
      <c r="P17" s="412" t="s">
        <v>43</v>
      </c>
      <c r="Q17" s="412"/>
      <c r="R17" s="412"/>
      <c r="S17" s="413" t="s">
        <v>44</v>
      </c>
      <c r="T17" s="414"/>
      <c r="U17" s="411"/>
      <c r="V17" s="413" t="s">
        <v>45</v>
      </c>
      <c r="W17" s="414"/>
      <c r="X17" s="411"/>
      <c r="Y17" s="162"/>
      <c r="Z17" s="162"/>
      <c r="AA17" s="412" t="s">
        <v>46</v>
      </c>
      <c r="AB17" s="412"/>
      <c r="AC17" s="413"/>
      <c r="AD17" s="163" t="s">
        <v>47</v>
      </c>
      <c r="AE17" s="164" t="s">
        <v>48</v>
      </c>
    </row>
    <row r="18" spans="1:31" ht="25.2" customHeight="1" x14ac:dyDescent="0.25">
      <c r="A18" s="165" t="s">
        <v>31</v>
      </c>
      <c r="B18" s="166" t="s">
        <v>84</v>
      </c>
      <c r="C18" s="399" t="str">
        <f>B4</f>
        <v>České Budějovice</v>
      </c>
      <c r="D18" s="400"/>
      <c r="E18" s="167" t="s">
        <v>50</v>
      </c>
      <c r="F18" s="400" t="str">
        <f>B14</f>
        <v>Přerov C</v>
      </c>
      <c r="G18" s="400"/>
      <c r="H18" s="400"/>
      <c r="I18" s="400"/>
      <c r="J18" s="400"/>
      <c r="K18" s="400"/>
      <c r="L18" s="401"/>
      <c r="M18" s="168">
        <f>IF(S18&gt;U18,1,0)+IF(V18&gt;X18,1,0)+IF(AA18&gt;AC18,1,0)</f>
        <v>2</v>
      </c>
      <c r="N18" s="169" t="s">
        <v>33</v>
      </c>
      <c r="O18" s="170">
        <f>IF(U18&gt;S18,1,0)+IF(X18&gt;V18,1,0)+IF(AC18&gt;AA18,1,0)</f>
        <v>0</v>
      </c>
      <c r="P18" s="171">
        <f t="shared" ref="P18:P32" si="0">SUM(S18,V18,AA18)</f>
        <v>50</v>
      </c>
      <c r="Q18" s="167" t="s">
        <v>33</v>
      </c>
      <c r="R18" s="172">
        <f t="shared" ref="R18:R32" si="1">SUM(U18,X18,AC18)</f>
        <v>25</v>
      </c>
      <c r="S18" s="173">
        <v>25</v>
      </c>
      <c r="T18" s="167" t="s">
        <v>33</v>
      </c>
      <c r="U18" s="174">
        <v>7</v>
      </c>
      <c r="V18" s="173">
        <v>25</v>
      </c>
      <c r="W18" s="167" t="s">
        <v>33</v>
      </c>
      <c r="X18" s="174">
        <v>18</v>
      </c>
      <c r="Y18" s="175"/>
      <c r="Z18" s="175"/>
      <c r="AA18" s="173"/>
      <c r="AB18" s="167" t="s">
        <v>33</v>
      </c>
      <c r="AC18" s="176"/>
      <c r="AD18" s="177" t="s">
        <v>63</v>
      </c>
      <c r="AE18" s="178"/>
    </row>
    <row r="19" spans="1:31" ht="25.2" customHeight="1" x14ac:dyDescent="0.25">
      <c r="A19" s="179" t="s">
        <v>34</v>
      </c>
      <c r="B19" s="180" t="s">
        <v>85</v>
      </c>
      <c r="C19" s="402" t="str">
        <f>B6</f>
        <v>Krnov</v>
      </c>
      <c r="D19" s="403"/>
      <c r="E19" s="181" t="s">
        <v>50</v>
      </c>
      <c r="F19" s="403" t="str">
        <f>B12</f>
        <v>Olomouc</v>
      </c>
      <c r="G19" s="403"/>
      <c r="H19" s="403"/>
      <c r="I19" s="403"/>
      <c r="J19" s="403"/>
      <c r="K19" s="403"/>
      <c r="L19" s="404"/>
      <c r="M19" s="214">
        <f>IF(S19&gt;U19,1,0)+IF(V19&gt;X19,1,0)+IF(AA19&gt;AC19,1,0)</f>
        <v>2</v>
      </c>
      <c r="N19" s="194" t="s">
        <v>33</v>
      </c>
      <c r="O19" s="215">
        <f>IF(U19&gt;S19,1,0)+IF(X19&gt;V19,1,0)+IF(AC19&gt;AA19,1,0)</f>
        <v>0</v>
      </c>
      <c r="P19" s="185">
        <f t="shared" si="0"/>
        <v>50</v>
      </c>
      <c r="Q19" s="186" t="s">
        <v>33</v>
      </c>
      <c r="R19" s="187">
        <f t="shared" si="1"/>
        <v>28</v>
      </c>
      <c r="S19" s="188">
        <v>25</v>
      </c>
      <c r="T19" s="186" t="s">
        <v>33</v>
      </c>
      <c r="U19" s="189">
        <v>11</v>
      </c>
      <c r="V19" s="188">
        <v>25</v>
      </c>
      <c r="W19" s="186" t="s">
        <v>33</v>
      </c>
      <c r="X19" s="189">
        <v>17</v>
      </c>
      <c r="Y19" s="190"/>
      <c r="Z19" s="190"/>
      <c r="AA19" s="188"/>
      <c r="AB19" s="186" t="s">
        <v>33</v>
      </c>
      <c r="AC19" s="191"/>
      <c r="AD19" s="177" t="s">
        <v>58</v>
      </c>
      <c r="AE19" s="178"/>
    </row>
    <row r="20" spans="1:31" ht="25.2" customHeight="1" x14ac:dyDescent="0.25">
      <c r="A20" s="179" t="s">
        <v>36</v>
      </c>
      <c r="B20" s="180" t="s">
        <v>57</v>
      </c>
      <c r="C20" s="405" t="str">
        <f>B8</f>
        <v>Přerov D</v>
      </c>
      <c r="D20" s="406"/>
      <c r="E20" s="192" t="s">
        <v>50</v>
      </c>
      <c r="F20" s="406" t="str">
        <f>B10</f>
        <v>Česká Třebová</v>
      </c>
      <c r="G20" s="406"/>
      <c r="H20" s="406"/>
      <c r="I20" s="406"/>
      <c r="J20" s="406"/>
      <c r="K20" s="406"/>
      <c r="L20" s="407"/>
      <c r="M20" s="214">
        <f>IF(S20&gt;U20,1,0)+IF(V20&gt;X20,1,0)+IF(AA20&gt;AC20,1,0)</f>
        <v>2</v>
      </c>
      <c r="N20" s="194" t="s">
        <v>33</v>
      </c>
      <c r="O20" s="215">
        <f>IF(U20&gt;S20,1,0)+IF(X20&gt;V20,1,0)+IF(AC20&gt;AA20,1,0)</f>
        <v>0</v>
      </c>
      <c r="P20" s="185">
        <f t="shared" si="0"/>
        <v>50</v>
      </c>
      <c r="Q20" s="186" t="s">
        <v>33</v>
      </c>
      <c r="R20" s="187">
        <f t="shared" si="1"/>
        <v>32</v>
      </c>
      <c r="S20" s="188">
        <v>25</v>
      </c>
      <c r="T20" s="186" t="s">
        <v>33</v>
      </c>
      <c r="U20" s="189">
        <v>20</v>
      </c>
      <c r="V20" s="188">
        <v>25</v>
      </c>
      <c r="W20" s="186" t="s">
        <v>33</v>
      </c>
      <c r="X20" s="189">
        <v>12</v>
      </c>
      <c r="Y20" s="190"/>
      <c r="Z20" s="190"/>
      <c r="AA20" s="188"/>
      <c r="AB20" s="186" t="s">
        <v>33</v>
      </c>
      <c r="AC20" s="191"/>
      <c r="AD20" s="177" t="s">
        <v>30</v>
      </c>
      <c r="AE20" s="178"/>
    </row>
    <row r="21" spans="1:31" ht="25.2" customHeight="1" x14ac:dyDescent="0.25">
      <c r="A21" s="179" t="s">
        <v>38</v>
      </c>
      <c r="B21" s="180" t="s">
        <v>86</v>
      </c>
      <c r="C21" s="393" t="str">
        <f>B12</f>
        <v>Olomouc</v>
      </c>
      <c r="D21" s="394"/>
      <c r="E21" s="193" t="s">
        <v>50</v>
      </c>
      <c r="F21" s="394" t="str">
        <f>B4</f>
        <v>České Budějovice</v>
      </c>
      <c r="G21" s="394"/>
      <c r="H21" s="394"/>
      <c r="I21" s="394"/>
      <c r="J21" s="394"/>
      <c r="K21" s="394"/>
      <c r="L21" s="395"/>
      <c r="M21" s="214">
        <f>IF(S21&gt;U21,1,0)+IF(V21&gt;X21,1,0)+IF(AA21&gt;AC21,1,0)</f>
        <v>0</v>
      </c>
      <c r="N21" s="194" t="s">
        <v>33</v>
      </c>
      <c r="O21" s="215">
        <f>IF(U21&gt;S21,1,0)+IF(X21&gt;V21,1,0)+IF(AC21&gt;AA21,1,0)</f>
        <v>2</v>
      </c>
      <c r="P21" s="117">
        <f t="shared" si="0"/>
        <v>24</v>
      </c>
      <c r="Q21" s="195" t="s">
        <v>33</v>
      </c>
      <c r="R21" s="119">
        <f t="shared" si="1"/>
        <v>50</v>
      </c>
      <c r="S21" s="196">
        <v>12</v>
      </c>
      <c r="T21" s="195" t="s">
        <v>33</v>
      </c>
      <c r="U21" s="197">
        <v>25</v>
      </c>
      <c r="V21" s="196">
        <v>12</v>
      </c>
      <c r="W21" s="195" t="s">
        <v>33</v>
      </c>
      <c r="X21" s="197">
        <v>25</v>
      </c>
      <c r="Y21" s="198"/>
      <c r="Z21" s="198"/>
      <c r="AA21" s="196"/>
      <c r="AB21" s="195" t="s">
        <v>33</v>
      </c>
      <c r="AC21" s="199"/>
      <c r="AD21" s="177" t="s">
        <v>30</v>
      </c>
      <c r="AE21" s="178"/>
    </row>
    <row r="22" spans="1:31" ht="25.2" customHeight="1" x14ac:dyDescent="0.25">
      <c r="A22" s="179" t="s">
        <v>54</v>
      </c>
      <c r="B22" s="180" t="s">
        <v>87</v>
      </c>
      <c r="C22" s="390" t="str">
        <f>B14</f>
        <v>Přerov C</v>
      </c>
      <c r="D22" s="391"/>
      <c r="E22" s="200" t="s">
        <v>50</v>
      </c>
      <c r="F22" s="391" t="str">
        <f>B10</f>
        <v>Česká Třebová</v>
      </c>
      <c r="G22" s="391"/>
      <c r="H22" s="391"/>
      <c r="I22" s="391"/>
      <c r="J22" s="391"/>
      <c r="K22" s="391"/>
      <c r="L22" s="392"/>
      <c r="M22" s="214">
        <f t="shared" ref="M22:M32" si="2">IF(S22&gt;U22,1,0)+IF(V22&gt;X22,1,0)+IF(AA22&gt;AC22,1,0)</f>
        <v>0</v>
      </c>
      <c r="N22" s="194" t="s">
        <v>33</v>
      </c>
      <c r="O22" s="215">
        <f t="shared" ref="O22:O32" si="3">IF(U22&gt;S22,1,0)+IF(X22&gt;V22,1,0)+IF(AC22&gt;AA22,1,0)</f>
        <v>2</v>
      </c>
      <c r="P22" s="117">
        <f t="shared" si="0"/>
        <v>23</v>
      </c>
      <c r="Q22" s="195" t="s">
        <v>33</v>
      </c>
      <c r="R22" s="119">
        <f t="shared" si="1"/>
        <v>50</v>
      </c>
      <c r="S22" s="196">
        <v>9</v>
      </c>
      <c r="T22" s="195" t="s">
        <v>33</v>
      </c>
      <c r="U22" s="197">
        <v>25</v>
      </c>
      <c r="V22" s="196">
        <v>14</v>
      </c>
      <c r="W22" s="195" t="s">
        <v>33</v>
      </c>
      <c r="X22" s="197">
        <v>25</v>
      </c>
      <c r="Y22" s="198"/>
      <c r="Z22" s="198"/>
      <c r="AA22" s="196"/>
      <c r="AB22" s="195" t="s">
        <v>33</v>
      </c>
      <c r="AC22" s="199"/>
      <c r="AD22" s="177" t="s">
        <v>63</v>
      </c>
      <c r="AE22" s="178"/>
    </row>
    <row r="23" spans="1:31" ht="25.2" customHeight="1" x14ac:dyDescent="0.25">
      <c r="A23" s="179" t="s">
        <v>56</v>
      </c>
      <c r="B23" s="180" t="s">
        <v>51</v>
      </c>
      <c r="C23" s="393" t="str">
        <f>B6</f>
        <v>Krnov</v>
      </c>
      <c r="D23" s="394"/>
      <c r="E23" s="193" t="s">
        <v>50</v>
      </c>
      <c r="F23" s="394" t="str">
        <f>B8</f>
        <v>Přerov D</v>
      </c>
      <c r="G23" s="394"/>
      <c r="H23" s="394"/>
      <c r="I23" s="394"/>
      <c r="J23" s="394"/>
      <c r="K23" s="394"/>
      <c r="L23" s="395"/>
      <c r="M23" s="214">
        <f t="shared" si="2"/>
        <v>1</v>
      </c>
      <c r="N23" s="194" t="s">
        <v>33</v>
      </c>
      <c r="O23" s="215">
        <f t="shared" si="3"/>
        <v>2</v>
      </c>
      <c r="P23" s="117">
        <f t="shared" si="0"/>
        <v>58</v>
      </c>
      <c r="Q23" s="195" t="s">
        <v>33</v>
      </c>
      <c r="R23" s="119">
        <f t="shared" si="1"/>
        <v>54</v>
      </c>
      <c r="S23" s="196">
        <v>25</v>
      </c>
      <c r="T23" s="195" t="s">
        <v>33</v>
      </c>
      <c r="U23" s="197">
        <v>13</v>
      </c>
      <c r="V23" s="196">
        <v>24</v>
      </c>
      <c r="W23" s="195" t="s">
        <v>33</v>
      </c>
      <c r="X23" s="197">
        <v>26</v>
      </c>
      <c r="Y23" s="198"/>
      <c r="Z23" s="198"/>
      <c r="AA23" s="196">
        <v>9</v>
      </c>
      <c r="AB23" s="195" t="s">
        <v>33</v>
      </c>
      <c r="AC23" s="199">
        <v>15</v>
      </c>
      <c r="AD23" s="177" t="s">
        <v>58</v>
      </c>
      <c r="AE23" s="178"/>
    </row>
    <row r="24" spans="1:31" ht="25.2" customHeight="1" x14ac:dyDescent="0.25">
      <c r="A24" s="179" t="s">
        <v>88</v>
      </c>
      <c r="B24" s="180" t="s">
        <v>49</v>
      </c>
      <c r="C24" s="390" t="str">
        <f>B4</f>
        <v>České Budějovice</v>
      </c>
      <c r="D24" s="391"/>
      <c r="E24" s="200" t="s">
        <v>50</v>
      </c>
      <c r="F24" s="391" t="str">
        <f>B10</f>
        <v>Česká Třebová</v>
      </c>
      <c r="G24" s="391"/>
      <c r="H24" s="391"/>
      <c r="I24" s="391"/>
      <c r="J24" s="391"/>
      <c r="K24" s="391"/>
      <c r="L24" s="392"/>
      <c r="M24" s="214">
        <f t="shared" si="2"/>
        <v>1</v>
      </c>
      <c r="N24" s="194" t="s">
        <v>33</v>
      </c>
      <c r="O24" s="215">
        <f t="shared" si="3"/>
        <v>2</v>
      </c>
      <c r="P24" s="117">
        <f t="shared" si="0"/>
        <v>47</v>
      </c>
      <c r="Q24" s="195" t="s">
        <v>33</v>
      </c>
      <c r="R24" s="119">
        <f t="shared" si="1"/>
        <v>64</v>
      </c>
      <c r="S24" s="196">
        <v>14</v>
      </c>
      <c r="T24" s="195" t="s">
        <v>33</v>
      </c>
      <c r="U24" s="197">
        <v>25</v>
      </c>
      <c r="V24" s="196">
        <v>26</v>
      </c>
      <c r="W24" s="195" t="s">
        <v>33</v>
      </c>
      <c r="X24" s="197">
        <v>24</v>
      </c>
      <c r="Y24" s="198"/>
      <c r="Z24" s="198"/>
      <c r="AA24" s="196">
        <v>7</v>
      </c>
      <c r="AB24" s="195" t="s">
        <v>33</v>
      </c>
      <c r="AC24" s="199">
        <v>15</v>
      </c>
      <c r="AD24" s="177" t="s">
        <v>30</v>
      </c>
      <c r="AE24" s="178"/>
    </row>
    <row r="25" spans="1:31" ht="25.2" customHeight="1" x14ac:dyDescent="0.25">
      <c r="A25" s="179" t="s">
        <v>89</v>
      </c>
      <c r="B25" s="180" t="s">
        <v>90</v>
      </c>
      <c r="C25" s="393" t="str">
        <f>B12</f>
        <v>Olomouc</v>
      </c>
      <c r="D25" s="394"/>
      <c r="E25" s="193" t="s">
        <v>50</v>
      </c>
      <c r="F25" s="394" t="str">
        <f>B8</f>
        <v>Přerov D</v>
      </c>
      <c r="G25" s="394"/>
      <c r="H25" s="394"/>
      <c r="I25" s="394"/>
      <c r="J25" s="394"/>
      <c r="K25" s="394"/>
      <c r="L25" s="395"/>
      <c r="M25" s="214">
        <f t="shared" si="2"/>
        <v>0</v>
      </c>
      <c r="N25" s="194" t="s">
        <v>33</v>
      </c>
      <c r="O25" s="215">
        <f t="shared" si="3"/>
        <v>2</v>
      </c>
      <c r="P25" s="117">
        <f t="shared" si="0"/>
        <v>29</v>
      </c>
      <c r="Q25" s="195" t="s">
        <v>33</v>
      </c>
      <c r="R25" s="119">
        <f t="shared" si="1"/>
        <v>50</v>
      </c>
      <c r="S25" s="196">
        <v>17</v>
      </c>
      <c r="T25" s="195" t="s">
        <v>33</v>
      </c>
      <c r="U25" s="197">
        <v>25</v>
      </c>
      <c r="V25" s="196">
        <v>12</v>
      </c>
      <c r="W25" s="195" t="s">
        <v>33</v>
      </c>
      <c r="X25" s="197">
        <v>25</v>
      </c>
      <c r="Y25" s="198"/>
      <c r="Z25" s="198"/>
      <c r="AA25" s="196"/>
      <c r="AB25" s="195" t="s">
        <v>33</v>
      </c>
      <c r="AC25" s="199"/>
      <c r="AD25" s="177" t="s">
        <v>58</v>
      </c>
      <c r="AE25" s="178"/>
    </row>
    <row r="26" spans="1:31" ht="25.2" customHeight="1" x14ac:dyDescent="0.25">
      <c r="A26" s="179" t="s">
        <v>91</v>
      </c>
      <c r="B26" s="180" t="s">
        <v>92</v>
      </c>
      <c r="C26" s="390" t="str">
        <f>B14</f>
        <v>Přerov C</v>
      </c>
      <c r="D26" s="391"/>
      <c r="E26" s="200" t="s">
        <v>50</v>
      </c>
      <c r="F26" s="391" t="str">
        <f>B6</f>
        <v>Krnov</v>
      </c>
      <c r="G26" s="391"/>
      <c r="H26" s="391"/>
      <c r="I26" s="391"/>
      <c r="J26" s="391"/>
      <c r="K26" s="391"/>
      <c r="L26" s="392"/>
      <c r="M26" s="214">
        <f t="shared" si="2"/>
        <v>0</v>
      </c>
      <c r="N26" s="194" t="s">
        <v>33</v>
      </c>
      <c r="O26" s="215">
        <f t="shared" si="3"/>
        <v>2</v>
      </c>
      <c r="P26" s="117">
        <f t="shared" si="0"/>
        <v>21</v>
      </c>
      <c r="Q26" s="195" t="s">
        <v>33</v>
      </c>
      <c r="R26" s="119">
        <f t="shared" si="1"/>
        <v>50</v>
      </c>
      <c r="S26" s="196">
        <v>12</v>
      </c>
      <c r="T26" s="195" t="s">
        <v>33</v>
      </c>
      <c r="U26" s="197">
        <v>25</v>
      </c>
      <c r="V26" s="196">
        <v>9</v>
      </c>
      <c r="W26" s="195" t="s">
        <v>33</v>
      </c>
      <c r="X26" s="197">
        <v>25</v>
      </c>
      <c r="Y26" s="198"/>
      <c r="Z26" s="198"/>
      <c r="AA26" s="196"/>
      <c r="AB26" s="195" t="s">
        <v>33</v>
      </c>
      <c r="AC26" s="199"/>
      <c r="AD26" s="177" t="s">
        <v>63</v>
      </c>
      <c r="AE26" s="178"/>
    </row>
    <row r="27" spans="1:31" ht="25.2" customHeight="1" x14ac:dyDescent="0.25">
      <c r="A27" s="179" t="s">
        <v>93</v>
      </c>
      <c r="B27" s="180" t="s">
        <v>52</v>
      </c>
      <c r="C27" s="393" t="str">
        <f>B8</f>
        <v>Přerov D</v>
      </c>
      <c r="D27" s="394"/>
      <c r="E27" s="193" t="s">
        <v>50</v>
      </c>
      <c r="F27" s="394" t="str">
        <f>B4</f>
        <v>České Budějovice</v>
      </c>
      <c r="G27" s="394"/>
      <c r="H27" s="394"/>
      <c r="I27" s="394"/>
      <c r="J27" s="394"/>
      <c r="K27" s="394"/>
      <c r="L27" s="395"/>
      <c r="M27" s="214">
        <f t="shared" si="2"/>
        <v>2</v>
      </c>
      <c r="N27" s="194" t="s">
        <v>33</v>
      </c>
      <c r="O27" s="215">
        <f t="shared" si="3"/>
        <v>1</v>
      </c>
      <c r="P27" s="117">
        <f t="shared" si="0"/>
        <v>64</v>
      </c>
      <c r="Q27" s="195" t="s">
        <v>33</v>
      </c>
      <c r="R27" s="119">
        <f t="shared" si="1"/>
        <v>51</v>
      </c>
      <c r="S27" s="196">
        <v>25</v>
      </c>
      <c r="T27" s="195" t="s">
        <v>33</v>
      </c>
      <c r="U27" s="197">
        <v>12</v>
      </c>
      <c r="V27" s="196">
        <v>23</v>
      </c>
      <c r="W27" s="195" t="s">
        <v>33</v>
      </c>
      <c r="X27" s="197">
        <v>25</v>
      </c>
      <c r="Y27" s="198"/>
      <c r="Z27" s="198"/>
      <c r="AA27" s="196">
        <v>16</v>
      </c>
      <c r="AB27" s="195" t="s">
        <v>33</v>
      </c>
      <c r="AC27" s="199">
        <v>14</v>
      </c>
      <c r="AD27" s="177" t="s">
        <v>30</v>
      </c>
      <c r="AE27" s="178"/>
    </row>
    <row r="28" spans="1:31" ht="25.2" customHeight="1" x14ac:dyDescent="0.25">
      <c r="A28" s="179" t="s">
        <v>94</v>
      </c>
      <c r="B28" s="180" t="s">
        <v>53</v>
      </c>
      <c r="C28" s="390" t="str">
        <f>B10</f>
        <v>Česká Třebová</v>
      </c>
      <c r="D28" s="391"/>
      <c r="E28" s="200" t="s">
        <v>50</v>
      </c>
      <c r="F28" s="391" t="str">
        <f>B6</f>
        <v>Krnov</v>
      </c>
      <c r="G28" s="391"/>
      <c r="H28" s="391"/>
      <c r="I28" s="391"/>
      <c r="J28" s="391"/>
      <c r="K28" s="391"/>
      <c r="L28" s="392"/>
      <c r="M28" s="214">
        <f t="shared" si="2"/>
        <v>2</v>
      </c>
      <c r="N28" s="194" t="s">
        <v>33</v>
      </c>
      <c r="O28" s="215">
        <f t="shared" si="3"/>
        <v>0</v>
      </c>
      <c r="P28" s="117">
        <f t="shared" si="0"/>
        <v>50</v>
      </c>
      <c r="Q28" s="195" t="s">
        <v>33</v>
      </c>
      <c r="R28" s="119">
        <f t="shared" si="1"/>
        <v>39</v>
      </c>
      <c r="S28" s="196">
        <v>25</v>
      </c>
      <c r="T28" s="195" t="s">
        <v>33</v>
      </c>
      <c r="U28" s="197">
        <v>18</v>
      </c>
      <c r="V28" s="196">
        <v>25</v>
      </c>
      <c r="W28" s="195" t="s">
        <v>33</v>
      </c>
      <c r="X28" s="197">
        <v>21</v>
      </c>
      <c r="Y28" s="198"/>
      <c r="Z28" s="198"/>
      <c r="AA28" s="196"/>
      <c r="AB28" s="195" t="s">
        <v>33</v>
      </c>
      <c r="AC28" s="199"/>
      <c r="AD28" s="177" t="s">
        <v>58</v>
      </c>
      <c r="AE28" s="178"/>
    </row>
    <row r="29" spans="1:31" ht="25.2" customHeight="1" x14ac:dyDescent="0.25">
      <c r="A29" s="179" t="s">
        <v>95</v>
      </c>
      <c r="B29" s="180" t="s">
        <v>96</v>
      </c>
      <c r="C29" s="393" t="str">
        <f>B12</f>
        <v>Olomouc</v>
      </c>
      <c r="D29" s="394"/>
      <c r="E29" s="193" t="s">
        <v>50</v>
      </c>
      <c r="F29" s="394" t="str">
        <f>B14</f>
        <v>Přerov C</v>
      </c>
      <c r="G29" s="394"/>
      <c r="H29" s="394"/>
      <c r="I29" s="394"/>
      <c r="J29" s="394"/>
      <c r="K29" s="394"/>
      <c r="L29" s="395"/>
      <c r="M29" s="214">
        <f t="shared" si="2"/>
        <v>2</v>
      </c>
      <c r="N29" s="194" t="s">
        <v>33</v>
      </c>
      <c r="O29" s="215">
        <f t="shared" si="3"/>
        <v>0</v>
      </c>
      <c r="P29" s="117">
        <f t="shared" si="0"/>
        <v>51</v>
      </c>
      <c r="Q29" s="195" t="s">
        <v>33</v>
      </c>
      <c r="R29" s="119">
        <f t="shared" si="1"/>
        <v>43</v>
      </c>
      <c r="S29" s="196">
        <v>26</v>
      </c>
      <c r="T29" s="195" t="s">
        <v>33</v>
      </c>
      <c r="U29" s="197">
        <v>24</v>
      </c>
      <c r="V29" s="196">
        <v>25</v>
      </c>
      <c r="W29" s="195" t="s">
        <v>33</v>
      </c>
      <c r="X29" s="197">
        <v>19</v>
      </c>
      <c r="Y29" s="198"/>
      <c r="Z29" s="198"/>
      <c r="AA29" s="196"/>
      <c r="AB29" s="195" t="s">
        <v>33</v>
      </c>
      <c r="AC29" s="199"/>
      <c r="AD29" s="177" t="s">
        <v>63</v>
      </c>
      <c r="AE29" s="178"/>
    </row>
    <row r="30" spans="1:31" ht="25.2" customHeight="1" x14ac:dyDescent="0.25">
      <c r="A30" s="179" t="s">
        <v>97</v>
      </c>
      <c r="B30" s="180" t="s">
        <v>55</v>
      </c>
      <c r="C30" s="390" t="str">
        <f>B4</f>
        <v>České Budějovice</v>
      </c>
      <c r="D30" s="391"/>
      <c r="E30" s="200" t="s">
        <v>50</v>
      </c>
      <c r="F30" s="391" t="str">
        <f>B6</f>
        <v>Krnov</v>
      </c>
      <c r="G30" s="391"/>
      <c r="H30" s="391"/>
      <c r="I30" s="391"/>
      <c r="J30" s="391"/>
      <c r="K30" s="391"/>
      <c r="L30" s="392"/>
      <c r="M30" s="214">
        <f t="shared" si="2"/>
        <v>2</v>
      </c>
      <c r="N30" s="194" t="s">
        <v>33</v>
      </c>
      <c r="O30" s="215">
        <f t="shared" si="3"/>
        <v>0</v>
      </c>
      <c r="P30" s="117">
        <f t="shared" si="0"/>
        <v>50</v>
      </c>
      <c r="Q30" s="195" t="s">
        <v>33</v>
      </c>
      <c r="R30" s="119">
        <f t="shared" si="1"/>
        <v>35</v>
      </c>
      <c r="S30" s="196">
        <v>25</v>
      </c>
      <c r="T30" s="195" t="s">
        <v>33</v>
      </c>
      <c r="U30" s="197">
        <v>13</v>
      </c>
      <c r="V30" s="196">
        <v>25</v>
      </c>
      <c r="W30" s="195" t="s">
        <v>33</v>
      </c>
      <c r="X30" s="197">
        <v>22</v>
      </c>
      <c r="Y30" s="198"/>
      <c r="Z30" s="198"/>
      <c r="AA30" s="196"/>
      <c r="AB30" s="195" t="s">
        <v>33</v>
      </c>
      <c r="AC30" s="199"/>
      <c r="AD30" s="177" t="s">
        <v>30</v>
      </c>
      <c r="AE30" s="178"/>
    </row>
    <row r="31" spans="1:31" ht="25.2" customHeight="1" x14ac:dyDescent="0.25">
      <c r="A31" s="179" t="s">
        <v>98</v>
      </c>
      <c r="B31" s="180" t="s">
        <v>99</v>
      </c>
      <c r="C31" s="393" t="str">
        <f>B8</f>
        <v>Přerov D</v>
      </c>
      <c r="D31" s="394"/>
      <c r="E31" s="193" t="s">
        <v>50</v>
      </c>
      <c r="F31" s="394" t="str">
        <f>B14</f>
        <v>Přerov C</v>
      </c>
      <c r="G31" s="394"/>
      <c r="H31" s="394"/>
      <c r="I31" s="394"/>
      <c r="J31" s="394"/>
      <c r="K31" s="394"/>
      <c r="L31" s="395"/>
      <c r="M31" s="214">
        <f t="shared" si="2"/>
        <v>2</v>
      </c>
      <c r="N31" s="194" t="s">
        <v>33</v>
      </c>
      <c r="O31" s="215">
        <f t="shared" si="3"/>
        <v>0</v>
      </c>
      <c r="P31" s="117">
        <f t="shared" si="0"/>
        <v>50</v>
      </c>
      <c r="Q31" s="195" t="s">
        <v>33</v>
      </c>
      <c r="R31" s="119">
        <f t="shared" si="1"/>
        <v>22</v>
      </c>
      <c r="S31" s="196">
        <v>25</v>
      </c>
      <c r="T31" s="195" t="s">
        <v>33</v>
      </c>
      <c r="U31" s="197">
        <v>12</v>
      </c>
      <c r="V31" s="196">
        <v>25</v>
      </c>
      <c r="W31" s="195" t="s">
        <v>33</v>
      </c>
      <c r="X31" s="197">
        <v>10</v>
      </c>
      <c r="Y31" s="198"/>
      <c r="Z31" s="198"/>
      <c r="AA31" s="196"/>
      <c r="AB31" s="195" t="s">
        <v>33</v>
      </c>
      <c r="AC31" s="199"/>
      <c r="AD31" s="177" t="s">
        <v>63</v>
      </c>
      <c r="AE31" s="178"/>
    </row>
    <row r="32" spans="1:31" ht="25.2" customHeight="1" thickBot="1" x14ac:dyDescent="0.3">
      <c r="A32" s="201" t="s">
        <v>100</v>
      </c>
      <c r="B32" s="202" t="s">
        <v>101</v>
      </c>
      <c r="C32" s="396" t="str">
        <f>B10</f>
        <v>Česká Třebová</v>
      </c>
      <c r="D32" s="397"/>
      <c r="E32" s="203" t="s">
        <v>50</v>
      </c>
      <c r="F32" s="397" t="str">
        <f>B12</f>
        <v>Olomouc</v>
      </c>
      <c r="G32" s="397"/>
      <c r="H32" s="397"/>
      <c r="I32" s="397"/>
      <c r="J32" s="397"/>
      <c r="K32" s="397"/>
      <c r="L32" s="398"/>
      <c r="M32" s="216">
        <f t="shared" si="2"/>
        <v>2</v>
      </c>
      <c r="N32" s="205" t="s">
        <v>33</v>
      </c>
      <c r="O32" s="217">
        <f t="shared" si="3"/>
        <v>0</v>
      </c>
      <c r="P32" s="156">
        <f t="shared" si="0"/>
        <v>50</v>
      </c>
      <c r="Q32" s="207" t="s">
        <v>33</v>
      </c>
      <c r="R32" s="155">
        <f t="shared" si="1"/>
        <v>19</v>
      </c>
      <c r="S32" s="208">
        <v>25</v>
      </c>
      <c r="T32" s="207" t="s">
        <v>33</v>
      </c>
      <c r="U32" s="209">
        <v>11</v>
      </c>
      <c r="V32" s="208">
        <v>25</v>
      </c>
      <c r="W32" s="207" t="s">
        <v>33</v>
      </c>
      <c r="X32" s="209">
        <v>8</v>
      </c>
      <c r="Y32" s="210"/>
      <c r="Z32" s="210"/>
      <c r="AA32" s="208"/>
      <c r="AB32" s="207" t="s">
        <v>33</v>
      </c>
      <c r="AC32" s="211"/>
      <c r="AD32" s="212" t="s">
        <v>58</v>
      </c>
      <c r="AE32" s="213"/>
    </row>
  </sheetData>
  <mergeCells count="84">
    <mergeCell ref="A1:AE1"/>
    <mergeCell ref="A2:C2"/>
    <mergeCell ref="D2:F3"/>
    <mergeCell ref="G2:I3"/>
    <mergeCell ref="J2:L3"/>
    <mergeCell ref="M2:O3"/>
    <mergeCell ref="P2:R3"/>
    <mergeCell ref="S2:U3"/>
    <mergeCell ref="V2:X3"/>
    <mergeCell ref="AA2:AC3"/>
    <mergeCell ref="AD6:AE7"/>
    <mergeCell ref="AD2:AE3"/>
    <mergeCell ref="A3:C3"/>
    <mergeCell ref="A4:A5"/>
    <mergeCell ref="B4:C5"/>
    <mergeCell ref="Y4:Y5"/>
    <mergeCell ref="Z4:Z5"/>
    <mergeCell ref="AA4:AC5"/>
    <mergeCell ref="AD4:AE5"/>
    <mergeCell ref="A6:A7"/>
    <mergeCell ref="B6:C7"/>
    <mergeCell ref="Y6:Y7"/>
    <mergeCell ref="Z6:Z7"/>
    <mergeCell ref="AA6:AC7"/>
    <mergeCell ref="AD10:AE11"/>
    <mergeCell ref="A8:A9"/>
    <mergeCell ref="B8:C9"/>
    <mergeCell ref="Y8:Y9"/>
    <mergeCell ref="Z8:Z9"/>
    <mergeCell ref="AA8:AC9"/>
    <mergeCell ref="AD8:AE9"/>
    <mergeCell ref="A10:A11"/>
    <mergeCell ref="B10:C11"/>
    <mergeCell ref="Y10:Y11"/>
    <mergeCell ref="Z10:Z11"/>
    <mergeCell ref="AA10:AC11"/>
    <mergeCell ref="AD14:AE15"/>
    <mergeCell ref="A12:A13"/>
    <mergeCell ref="B12:C13"/>
    <mergeCell ref="Y12:Y13"/>
    <mergeCell ref="Z12:Z13"/>
    <mergeCell ref="AA12:AC13"/>
    <mergeCell ref="AD12:AE13"/>
    <mergeCell ref="AA17:AC17"/>
    <mergeCell ref="A14:A15"/>
    <mergeCell ref="B14:C15"/>
    <mergeCell ref="Y14:Y15"/>
    <mergeCell ref="Z14:Z15"/>
    <mergeCell ref="AA14:AC15"/>
    <mergeCell ref="C17:L17"/>
    <mergeCell ref="M17:O17"/>
    <mergeCell ref="P17:R17"/>
    <mergeCell ref="S17:U17"/>
    <mergeCell ref="V17:X17"/>
    <mergeCell ref="C18:D18"/>
    <mergeCell ref="F18:L18"/>
    <mergeCell ref="C19:D19"/>
    <mergeCell ref="F19:L19"/>
    <mergeCell ref="C20:D20"/>
    <mergeCell ref="F20:L20"/>
    <mergeCell ref="C21:D21"/>
    <mergeCell ref="F21:L21"/>
    <mergeCell ref="C22:D22"/>
    <mergeCell ref="F22:L22"/>
    <mergeCell ref="C23:D23"/>
    <mergeCell ref="F23:L23"/>
    <mergeCell ref="C24:D24"/>
    <mergeCell ref="F24:L24"/>
    <mergeCell ref="C25:D25"/>
    <mergeCell ref="F25:L25"/>
    <mergeCell ref="C26:D26"/>
    <mergeCell ref="F26:L26"/>
    <mergeCell ref="C27:D27"/>
    <mergeCell ref="F27:L27"/>
    <mergeCell ref="C28:D28"/>
    <mergeCell ref="F28:L28"/>
    <mergeCell ref="C29:D29"/>
    <mergeCell ref="F29:L29"/>
    <mergeCell ref="C30:D30"/>
    <mergeCell ref="F30:L30"/>
    <mergeCell ref="C31:D31"/>
    <mergeCell ref="F31:L31"/>
    <mergeCell ref="C32:D32"/>
    <mergeCell ref="F32:L32"/>
  </mergeCells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</vt:i4>
      </vt:variant>
    </vt:vector>
  </HeadingPairs>
  <TitlesOfParts>
    <vt:vector size="14" baseType="lpstr">
      <vt:lpstr>A</vt:lpstr>
      <vt:lpstr>B</vt:lpstr>
      <vt:lpstr>C</vt:lpstr>
      <vt:lpstr>D</vt:lpstr>
      <vt:lpstr>E</vt:lpstr>
      <vt:lpstr>F</vt:lpstr>
      <vt:lpstr>SFA</vt:lpstr>
      <vt:lpstr>SFB</vt:lpstr>
      <vt:lpstr>SFC</vt:lpstr>
      <vt:lpstr>SFD</vt:lpstr>
      <vt:lpstr>o pořadí</vt:lpstr>
      <vt:lpstr>Rozlosování</vt:lpstr>
      <vt:lpstr>'o pořadí'!Oblast_tisku</vt:lpstr>
      <vt:lpstr>Rozlosování!Oblast_tisku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radana.dokoupilova</dc:creator>
  <cp:lastModifiedBy>Šárka</cp:lastModifiedBy>
  <dcterms:created xsi:type="dcterms:W3CDTF">2018-05-14T10:59:24Z</dcterms:created>
  <dcterms:modified xsi:type="dcterms:W3CDTF">2018-05-15T20:30:35Z</dcterms:modified>
</cp:coreProperties>
</file>